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361e98b2a14c747c/Desktop/University Gymnastics Cup/2021 - 2022/Nottingham 2022/Score Sheets/"/>
    </mc:Choice>
  </mc:AlternateContent>
  <xr:revisionPtr revIDLastSave="37" documentId="8_{F86F93AB-E39F-4DF3-895B-3316F05ABC63}" xr6:coauthVersionLast="45" xr6:coauthVersionMax="47" xr10:uidLastSave="{9C02AE4F-5CCE-431C-9CA1-2E5AAE90BFE8}"/>
  <bookViews>
    <workbookView xWindow="-120" yWindow="-120" windowWidth="29040" windowHeight="15840" xr2:uid="{CA3DEF59-1E32-8C41-8B33-E08A6681C59F}"/>
  </bookViews>
  <sheets>
    <sheet name="Elite Men" sheetId="1" r:id="rId1"/>
    <sheet name="Advanced Men" sheetId="5" r:id="rId2"/>
    <sheet name="Intermediate Men" sheetId="6" r:id="rId3"/>
    <sheet name="Novice Men" sheetId="7" r:id="rId4"/>
    <sheet name="Elite Women" sheetId="4" r:id="rId5"/>
    <sheet name="Advanced Women" sheetId="3" r:id="rId6"/>
    <sheet name="Intermediate Women" sheetId="8" r:id="rId7"/>
    <sheet name="Novice Women" sheetId="9" r:id="rId8"/>
    <sheet name="League Calculation" sheetId="2" r:id="rId9"/>
  </sheets>
  <definedNames>
    <definedName name="_xlnm._FilterDatabase" localSheetId="1" hidden="1">'Advanced Men'!$A:$A</definedName>
    <definedName name="_xlnm._FilterDatabase" localSheetId="5" hidden="1">'Advanced Women'!$A:$A</definedName>
    <definedName name="_xlnm._FilterDatabase" localSheetId="0" hidden="1">'Elite Men'!$A:$A</definedName>
    <definedName name="_xlnm._FilterDatabase" localSheetId="4" hidden="1">'Elite Women'!$A:$A</definedName>
    <definedName name="_xlnm._FilterDatabase" localSheetId="2" hidden="1">'Intermediate Men'!$A:$A</definedName>
    <definedName name="_xlnm._FilterDatabase" localSheetId="6" hidden="1">'Intermediate Women'!$A:$A</definedName>
    <definedName name="_xlnm._FilterDatabase" localSheetId="3" hidden="1">'Novice Men'!$A:$A</definedName>
    <definedName name="_xlnm._FilterDatabase" localSheetId="7" hidden="1">'Novice Women'!$A:$A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40" i="3" l="1"/>
  <c r="Y40" i="3"/>
  <c r="Z40" i="3"/>
  <c r="V13" i="3"/>
  <c r="Y13" i="3"/>
  <c r="Z13" i="3"/>
  <c r="V11" i="3"/>
  <c r="Y11" i="3"/>
  <c r="Z11" i="3"/>
  <c r="V5" i="3"/>
  <c r="Y5" i="3"/>
  <c r="Z5" i="3"/>
  <c r="V46" i="3"/>
  <c r="Y46" i="3"/>
  <c r="Z46" i="3"/>
  <c r="V30" i="3"/>
  <c r="Y30" i="3"/>
  <c r="Z30" i="3"/>
  <c r="V59" i="3"/>
  <c r="Y59" i="3"/>
  <c r="Z59" i="3"/>
  <c r="V22" i="3"/>
  <c r="Y22" i="3"/>
  <c r="Z22" i="3"/>
  <c r="V28" i="3"/>
  <c r="Y28" i="3"/>
  <c r="Z28" i="3"/>
  <c r="Q40" i="3"/>
  <c r="Q13" i="3"/>
  <c r="Q11" i="3"/>
  <c r="Q5" i="3"/>
  <c r="Q46" i="3"/>
  <c r="Q30" i="3"/>
  <c r="Q59" i="3"/>
  <c r="Q22" i="3"/>
  <c r="Q28" i="3"/>
  <c r="L40" i="3"/>
  <c r="L13" i="3"/>
  <c r="L11" i="3"/>
  <c r="L5" i="3"/>
  <c r="L46" i="3"/>
  <c r="L30" i="3"/>
  <c r="L59" i="3"/>
  <c r="L22" i="3"/>
  <c r="L28" i="3"/>
  <c r="G11" i="3"/>
  <c r="G5" i="3"/>
  <c r="G46" i="3"/>
  <c r="G30" i="3"/>
  <c r="G59" i="3"/>
  <c r="G22" i="3"/>
  <c r="G28" i="3"/>
  <c r="AA28" i="3" l="1"/>
  <c r="AA22" i="3"/>
  <c r="AA59" i="3"/>
  <c r="AA30" i="3"/>
  <c r="AA46" i="3"/>
  <c r="AA5" i="3"/>
  <c r="AA11" i="3"/>
  <c r="AF13" i="5"/>
  <c r="AI13" i="5"/>
  <c r="AJ13" i="5"/>
  <c r="AF18" i="5"/>
  <c r="AI18" i="5"/>
  <c r="AJ18" i="5"/>
  <c r="AF19" i="5"/>
  <c r="AI19" i="5"/>
  <c r="AJ19" i="5"/>
  <c r="AF8" i="5"/>
  <c r="AI8" i="5"/>
  <c r="AJ8" i="5"/>
  <c r="AF12" i="5"/>
  <c r="AI12" i="5"/>
  <c r="AJ12" i="5"/>
  <c r="AF7" i="5"/>
  <c r="AI7" i="5"/>
  <c r="AJ7" i="5"/>
  <c r="AA13" i="5"/>
  <c r="AA18" i="5"/>
  <c r="AA19" i="5"/>
  <c r="AA8" i="5"/>
  <c r="AA12" i="5"/>
  <c r="AA7" i="5"/>
  <c r="V18" i="5"/>
  <c r="V19" i="5"/>
  <c r="V8" i="5"/>
  <c r="V12" i="5"/>
  <c r="V7" i="5"/>
  <c r="Q13" i="5"/>
  <c r="Q18" i="5"/>
  <c r="Q19" i="5"/>
  <c r="Q8" i="5"/>
  <c r="Q12" i="5"/>
  <c r="Q7" i="5"/>
  <c r="L8" i="5"/>
  <c r="L12" i="5"/>
  <c r="L7" i="5"/>
  <c r="G8" i="5"/>
  <c r="G12" i="5"/>
  <c r="G7" i="5"/>
  <c r="AL2" i="1"/>
  <c r="AO2" i="1"/>
  <c r="AP2" i="1"/>
  <c r="AG2" i="1"/>
  <c r="Y2" i="1"/>
  <c r="Z2" i="1"/>
  <c r="AA2" i="1"/>
  <c r="V2" i="1"/>
  <c r="Q2" i="1"/>
  <c r="L2" i="1"/>
  <c r="G2" i="1"/>
  <c r="L13" i="9"/>
  <c r="AP7" i="1"/>
  <c r="AO7" i="1"/>
  <c r="AB2" i="1" l="1"/>
  <c r="AQ2" i="1"/>
  <c r="AK7" i="5"/>
  <c r="AK12" i="5"/>
  <c r="AK8" i="5"/>
  <c r="Y6" i="6"/>
  <c r="G6" i="6"/>
  <c r="L30" i="9"/>
  <c r="O30" i="9"/>
  <c r="P30" i="9"/>
  <c r="O13" i="9"/>
  <c r="P13" i="9"/>
  <c r="L37" i="9"/>
  <c r="O37" i="9"/>
  <c r="P37" i="9"/>
  <c r="L21" i="9"/>
  <c r="O21" i="9"/>
  <c r="P21" i="9"/>
  <c r="L27" i="9"/>
  <c r="O27" i="9"/>
  <c r="P27" i="9"/>
  <c r="L50" i="9"/>
  <c r="O50" i="9"/>
  <c r="P50" i="9"/>
  <c r="L45" i="9"/>
  <c r="O45" i="9"/>
  <c r="P45" i="9"/>
  <c r="L47" i="9"/>
  <c r="O47" i="9"/>
  <c r="P47" i="9"/>
  <c r="L41" i="9"/>
  <c r="O41" i="9"/>
  <c r="P41" i="9"/>
  <c r="L6" i="9"/>
  <c r="O6" i="9"/>
  <c r="P6" i="9"/>
  <c r="L36" i="9"/>
  <c r="O36" i="9"/>
  <c r="P36" i="9"/>
  <c r="L44" i="9"/>
  <c r="O44" i="9"/>
  <c r="P44" i="9"/>
  <c r="L16" i="9"/>
  <c r="O16" i="9"/>
  <c r="P16" i="9"/>
  <c r="L42" i="9"/>
  <c r="O42" i="9"/>
  <c r="P42" i="9"/>
  <c r="L3" i="9"/>
  <c r="O3" i="9"/>
  <c r="P3" i="9"/>
  <c r="L38" i="9"/>
  <c r="O38" i="9"/>
  <c r="P38" i="9"/>
  <c r="L22" i="9"/>
  <c r="O22" i="9"/>
  <c r="P22" i="9"/>
  <c r="L49" i="9"/>
  <c r="O49" i="9"/>
  <c r="P49" i="9"/>
  <c r="L40" i="9"/>
  <c r="O40" i="9"/>
  <c r="P40" i="9"/>
  <c r="L19" i="9"/>
  <c r="O19" i="9"/>
  <c r="P19" i="9"/>
  <c r="L20" i="9"/>
  <c r="O20" i="9"/>
  <c r="P20" i="9"/>
  <c r="G30" i="9"/>
  <c r="G13" i="9"/>
  <c r="G37" i="9"/>
  <c r="G21" i="9"/>
  <c r="G27" i="9"/>
  <c r="G50" i="9"/>
  <c r="G45" i="9"/>
  <c r="G47" i="9"/>
  <c r="G41" i="9"/>
  <c r="G6" i="9"/>
  <c r="G36" i="9"/>
  <c r="G44" i="9"/>
  <c r="G16" i="9"/>
  <c r="G42" i="9"/>
  <c r="G3" i="9"/>
  <c r="G38" i="9"/>
  <c r="G22" i="9"/>
  <c r="G49" i="9"/>
  <c r="G40" i="9"/>
  <c r="G19" i="9"/>
  <c r="G20" i="9"/>
  <c r="V8" i="8"/>
  <c r="Y8" i="8"/>
  <c r="Z8" i="8"/>
  <c r="V9" i="8"/>
  <c r="Y9" i="8"/>
  <c r="Z9" i="8"/>
  <c r="V7" i="8"/>
  <c r="Y7" i="8"/>
  <c r="Z7" i="8"/>
  <c r="V10" i="8"/>
  <c r="Y10" i="8"/>
  <c r="Z10" i="8"/>
  <c r="V24" i="8"/>
  <c r="Y24" i="8"/>
  <c r="Z24" i="8"/>
  <c r="V39" i="8"/>
  <c r="Y39" i="8"/>
  <c r="Z39" i="8"/>
  <c r="V43" i="8"/>
  <c r="Y43" i="8"/>
  <c r="Z43" i="8"/>
  <c r="V14" i="8"/>
  <c r="Y14" i="8"/>
  <c r="Z14" i="8"/>
  <c r="V36" i="8"/>
  <c r="Y36" i="8"/>
  <c r="Z36" i="8"/>
  <c r="V22" i="8"/>
  <c r="Y22" i="8"/>
  <c r="Z22" i="8"/>
  <c r="V38" i="8"/>
  <c r="Y38" i="8"/>
  <c r="Z38" i="8"/>
  <c r="V40" i="8"/>
  <c r="Y40" i="8"/>
  <c r="Z40" i="8"/>
  <c r="V3" i="8"/>
  <c r="Y3" i="8"/>
  <c r="Z3" i="8"/>
  <c r="V13" i="8"/>
  <c r="Y13" i="8"/>
  <c r="Z13" i="8"/>
  <c r="V6" i="8"/>
  <c r="Y6" i="8"/>
  <c r="Z6" i="8"/>
  <c r="V18" i="8"/>
  <c r="Y18" i="8"/>
  <c r="Z18" i="8"/>
  <c r="V29" i="8"/>
  <c r="Y29" i="8"/>
  <c r="Z29" i="8"/>
  <c r="V42" i="8"/>
  <c r="Y42" i="8"/>
  <c r="Z42" i="8"/>
  <c r="V21" i="8"/>
  <c r="Y21" i="8"/>
  <c r="Z21" i="8"/>
  <c r="V28" i="8"/>
  <c r="Y28" i="8"/>
  <c r="Z28" i="8"/>
  <c r="V19" i="8"/>
  <c r="Y19" i="8"/>
  <c r="Z19" i="8"/>
  <c r="V35" i="8"/>
  <c r="Y35" i="8"/>
  <c r="Z35" i="8"/>
  <c r="V12" i="8"/>
  <c r="Y12" i="8"/>
  <c r="Z12" i="8"/>
  <c r="V15" i="8"/>
  <c r="Y15" i="8"/>
  <c r="Z15" i="8"/>
  <c r="V4" i="8"/>
  <c r="Y4" i="8"/>
  <c r="Z4" i="8"/>
  <c r="V33" i="8"/>
  <c r="Y33" i="8"/>
  <c r="Z33" i="8"/>
  <c r="V34" i="8"/>
  <c r="Y34" i="8"/>
  <c r="Z34" i="8"/>
  <c r="V41" i="8"/>
  <c r="Y41" i="8"/>
  <c r="Z41" i="8"/>
  <c r="V27" i="8"/>
  <c r="Y27" i="8"/>
  <c r="Z27" i="8"/>
  <c r="V26" i="8"/>
  <c r="Y26" i="8"/>
  <c r="Z26" i="8"/>
  <c r="V37" i="8"/>
  <c r="Y37" i="8"/>
  <c r="Z37" i="8"/>
  <c r="Q8" i="8"/>
  <c r="Q9" i="8"/>
  <c r="Q7" i="8"/>
  <c r="Q10" i="8"/>
  <c r="Q24" i="8"/>
  <c r="Q39" i="8"/>
  <c r="Q43" i="8"/>
  <c r="Q14" i="8"/>
  <c r="Q36" i="8"/>
  <c r="Q22" i="8"/>
  <c r="Q38" i="8"/>
  <c r="Q40" i="8"/>
  <c r="Q3" i="8"/>
  <c r="Q13" i="8"/>
  <c r="Q6" i="8"/>
  <c r="Q18" i="8"/>
  <c r="Q29" i="8"/>
  <c r="Q42" i="8"/>
  <c r="Q21" i="8"/>
  <c r="Q28" i="8"/>
  <c r="Q19" i="8"/>
  <c r="Q35" i="8"/>
  <c r="Q12" i="8"/>
  <c r="Q15" i="8"/>
  <c r="Q4" i="8"/>
  <c r="Q33" i="8"/>
  <c r="Q34" i="8"/>
  <c r="Q41" i="8"/>
  <c r="Q27" i="8"/>
  <c r="Q26" i="8"/>
  <c r="Q37" i="8"/>
  <c r="L8" i="8"/>
  <c r="L9" i="8"/>
  <c r="L7" i="8"/>
  <c r="L10" i="8"/>
  <c r="L24" i="8"/>
  <c r="L39" i="8"/>
  <c r="L43" i="8"/>
  <c r="L14" i="8"/>
  <c r="L36" i="8"/>
  <c r="L22" i="8"/>
  <c r="L38" i="8"/>
  <c r="L40" i="8"/>
  <c r="L3" i="8"/>
  <c r="L13" i="8"/>
  <c r="L6" i="8"/>
  <c r="L18" i="8"/>
  <c r="L29" i="8"/>
  <c r="L42" i="8"/>
  <c r="L21" i="8"/>
  <c r="L28" i="8"/>
  <c r="L19" i="8"/>
  <c r="L35" i="8"/>
  <c r="L12" i="8"/>
  <c r="L15" i="8"/>
  <c r="L4" i="8"/>
  <c r="L33" i="8"/>
  <c r="L34" i="8"/>
  <c r="L41" i="8"/>
  <c r="L27" i="8"/>
  <c r="L26" i="8"/>
  <c r="L37" i="8"/>
  <c r="G8" i="8"/>
  <c r="G9" i="8"/>
  <c r="G7" i="8"/>
  <c r="G10" i="8"/>
  <c r="G24" i="8"/>
  <c r="G39" i="8"/>
  <c r="G43" i="8"/>
  <c r="G14" i="8"/>
  <c r="G36" i="8"/>
  <c r="G22" i="8"/>
  <c r="G38" i="8"/>
  <c r="G40" i="8"/>
  <c r="G3" i="8"/>
  <c r="G13" i="8"/>
  <c r="G6" i="8"/>
  <c r="G18" i="8"/>
  <c r="G29" i="8"/>
  <c r="G42" i="8"/>
  <c r="G21" i="8"/>
  <c r="G28" i="8"/>
  <c r="G19" i="8"/>
  <c r="G35" i="8"/>
  <c r="G12" i="8"/>
  <c r="G15" i="8"/>
  <c r="G4" i="8"/>
  <c r="G33" i="8"/>
  <c r="G34" i="8"/>
  <c r="G41" i="8"/>
  <c r="G27" i="8"/>
  <c r="G26" i="8"/>
  <c r="G37" i="8"/>
  <c r="V38" i="3"/>
  <c r="Y38" i="3"/>
  <c r="Z38" i="3"/>
  <c r="V9" i="3"/>
  <c r="Y9" i="3"/>
  <c r="Z9" i="3"/>
  <c r="V19" i="3"/>
  <c r="Y19" i="3"/>
  <c r="Z19" i="3"/>
  <c r="V57" i="3"/>
  <c r="Y57" i="3"/>
  <c r="Z57" i="3"/>
  <c r="V56" i="3"/>
  <c r="Y56" i="3"/>
  <c r="Z56" i="3"/>
  <c r="V27" i="3"/>
  <c r="Y27" i="3"/>
  <c r="Z27" i="3"/>
  <c r="V47" i="3"/>
  <c r="Y47" i="3"/>
  <c r="Z47" i="3"/>
  <c r="V4" i="3"/>
  <c r="Y4" i="3"/>
  <c r="Z4" i="3"/>
  <c r="V24" i="3"/>
  <c r="Y24" i="3"/>
  <c r="Z24" i="3"/>
  <c r="V6" i="3"/>
  <c r="Y6" i="3"/>
  <c r="Z6" i="3"/>
  <c r="V15" i="3"/>
  <c r="Y15" i="3"/>
  <c r="Z15" i="3"/>
  <c r="V53" i="3"/>
  <c r="Y53" i="3"/>
  <c r="Z53" i="3"/>
  <c r="V26" i="3"/>
  <c r="Y26" i="3"/>
  <c r="Z26" i="3"/>
  <c r="Q38" i="3"/>
  <c r="Q9" i="3"/>
  <c r="Q19" i="3"/>
  <c r="Q57" i="3"/>
  <c r="Q56" i="3"/>
  <c r="Q27" i="3"/>
  <c r="Q47" i="3"/>
  <c r="Q4" i="3"/>
  <c r="Q24" i="3"/>
  <c r="Q6" i="3"/>
  <c r="Q15" i="3"/>
  <c r="Q53" i="3"/>
  <c r="Q26" i="3"/>
  <c r="L38" i="3"/>
  <c r="L9" i="3"/>
  <c r="L19" i="3"/>
  <c r="L57" i="3"/>
  <c r="L56" i="3"/>
  <c r="L27" i="3"/>
  <c r="L47" i="3"/>
  <c r="L4" i="3"/>
  <c r="L24" i="3"/>
  <c r="L6" i="3"/>
  <c r="L15" i="3"/>
  <c r="L53" i="3"/>
  <c r="L26" i="3"/>
  <c r="G38" i="3"/>
  <c r="G9" i="3"/>
  <c r="G19" i="3"/>
  <c r="G57" i="3"/>
  <c r="G56" i="3"/>
  <c r="G27" i="3"/>
  <c r="G47" i="3"/>
  <c r="G4" i="3"/>
  <c r="G24" i="3"/>
  <c r="G6" i="3"/>
  <c r="G15" i="3"/>
  <c r="G40" i="3"/>
  <c r="AA40" i="3" s="1"/>
  <c r="G13" i="3"/>
  <c r="AA13" i="3" s="1"/>
  <c r="G53" i="3"/>
  <c r="G26" i="3"/>
  <c r="Y6" i="4"/>
  <c r="Z6" i="4"/>
  <c r="AA6" i="4"/>
  <c r="AE6" i="4"/>
  <c r="AF6" i="4"/>
  <c r="Y2" i="4"/>
  <c r="Z2" i="4"/>
  <c r="AA2" i="4"/>
  <c r="AE2" i="4"/>
  <c r="AF2" i="4"/>
  <c r="Y7" i="4"/>
  <c r="Z7" i="4"/>
  <c r="AA7" i="4"/>
  <c r="AE7" i="4"/>
  <c r="AF7" i="4"/>
  <c r="V6" i="4"/>
  <c r="V2" i="4"/>
  <c r="V7" i="4"/>
  <c r="Q6" i="4"/>
  <c r="Q2" i="4"/>
  <c r="Q7" i="4"/>
  <c r="L6" i="4"/>
  <c r="L2" i="4"/>
  <c r="L7" i="4"/>
  <c r="G6" i="4"/>
  <c r="G2" i="4"/>
  <c r="G7" i="4"/>
  <c r="V6" i="6"/>
  <c r="Z6" i="6"/>
  <c r="Q6" i="6"/>
  <c r="L6" i="6"/>
  <c r="G9" i="6"/>
  <c r="G5" i="6"/>
  <c r="G8" i="6"/>
  <c r="G3" i="6"/>
  <c r="G19" i="6"/>
  <c r="G7" i="6"/>
  <c r="G15" i="6"/>
  <c r="G16" i="6"/>
  <c r="G13" i="6"/>
  <c r="G18" i="6"/>
  <c r="G2" i="6"/>
  <c r="G17" i="6"/>
  <c r="G10" i="6"/>
  <c r="AF6" i="5"/>
  <c r="AI6" i="5"/>
  <c r="AJ6" i="5"/>
  <c r="AF14" i="5"/>
  <c r="AI14" i="5"/>
  <c r="AJ14" i="5"/>
  <c r="AA6" i="5"/>
  <c r="AA14" i="5"/>
  <c r="V6" i="5"/>
  <c r="V14" i="5"/>
  <c r="Q6" i="5"/>
  <c r="Q14" i="5"/>
  <c r="L6" i="5"/>
  <c r="L14" i="5"/>
  <c r="G6" i="5"/>
  <c r="G14" i="5"/>
  <c r="AL3" i="1"/>
  <c r="AO3" i="1"/>
  <c r="AP3" i="1"/>
  <c r="AL11" i="1"/>
  <c r="AO11" i="1"/>
  <c r="AP11" i="1"/>
  <c r="AL6" i="1"/>
  <c r="AO6" i="1"/>
  <c r="AP6" i="1"/>
  <c r="AG3" i="1"/>
  <c r="AG11" i="1"/>
  <c r="AG6" i="1"/>
  <c r="Y3" i="1"/>
  <c r="Z3" i="1"/>
  <c r="AA3" i="1"/>
  <c r="Y11" i="1"/>
  <c r="Z11" i="1"/>
  <c r="AA11" i="1"/>
  <c r="Y6" i="1"/>
  <c r="Z6" i="1"/>
  <c r="AA6" i="1"/>
  <c r="V3" i="1"/>
  <c r="V11" i="1"/>
  <c r="V6" i="1"/>
  <c r="Q3" i="1"/>
  <c r="Q11" i="1"/>
  <c r="Q6" i="1"/>
  <c r="L12" i="1"/>
  <c r="L4" i="1"/>
  <c r="L8" i="1"/>
  <c r="L5" i="1"/>
  <c r="L10" i="1"/>
  <c r="L3" i="1"/>
  <c r="L11" i="1"/>
  <c r="L6" i="1"/>
  <c r="G11" i="1"/>
  <c r="G6" i="1"/>
  <c r="Y8" i="4"/>
  <c r="Y3" i="4"/>
  <c r="Y4" i="4"/>
  <c r="Y5" i="4"/>
  <c r="V8" i="4"/>
  <c r="V3" i="4"/>
  <c r="V4" i="4"/>
  <c r="V5" i="4"/>
  <c r="Q8" i="4"/>
  <c r="Q3" i="4"/>
  <c r="Q4" i="4"/>
  <c r="Q5" i="4"/>
  <c r="L8" i="4"/>
  <c r="L3" i="4"/>
  <c r="L4" i="4"/>
  <c r="L5" i="4"/>
  <c r="G8" i="4"/>
  <c r="G3" i="4"/>
  <c r="G4" i="4"/>
  <c r="G5" i="4"/>
  <c r="L10" i="5"/>
  <c r="L13" i="5"/>
  <c r="L2" i="5"/>
  <c r="L11" i="5"/>
  <c r="L17" i="5"/>
  <c r="L18" i="5"/>
  <c r="L16" i="5"/>
  <c r="L19" i="5"/>
  <c r="L9" i="5"/>
  <c r="L15" i="5"/>
  <c r="L5" i="5"/>
  <c r="L4" i="5"/>
  <c r="G3" i="1"/>
  <c r="G9" i="1"/>
  <c r="L43" i="9"/>
  <c r="L48" i="9"/>
  <c r="L18" i="9"/>
  <c r="L14" i="9"/>
  <c r="L33" i="9"/>
  <c r="L5" i="9"/>
  <c r="L51" i="9"/>
  <c r="L2" i="9"/>
  <c r="L52" i="9"/>
  <c r="L32" i="9"/>
  <c r="L9" i="9"/>
  <c r="L53" i="9"/>
  <c r="L8" i="9"/>
  <c r="L4" i="9"/>
  <c r="L39" i="9"/>
  <c r="L10" i="9"/>
  <c r="L24" i="9"/>
  <c r="L26" i="9"/>
  <c r="L12" i="9"/>
  <c r="L17" i="9"/>
  <c r="L7" i="9"/>
  <c r="L11" i="9"/>
  <c r="L34" i="9"/>
  <c r="L29" i="9"/>
  <c r="L25" i="9"/>
  <c r="L28" i="9"/>
  <c r="L15" i="9"/>
  <c r="L35" i="9"/>
  <c r="L31" i="9"/>
  <c r="L23" i="9"/>
  <c r="G43" i="9"/>
  <c r="G48" i="9"/>
  <c r="G18" i="9"/>
  <c r="G14" i="9"/>
  <c r="G33" i="9"/>
  <c r="G5" i="9"/>
  <c r="G51" i="9"/>
  <c r="G2" i="9"/>
  <c r="G52" i="9"/>
  <c r="G32" i="9"/>
  <c r="G9" i="9"/>
  <c r="G53" i="9"/>
  <c r="G8" i="9"/>
  <c r="G4" i="9"/>
  <c r="G39" i="9"/>
  <c r="G10" i="9"/>
  <c r="G24" i="9"/>
  <c r="G26" i="9"/>
  <c r="G12" i="9"/>
  <c r="G17" i="9"/>
  <c r="G7" i="9"/>
  <c r="G11" i="9"/>
  <c r="G34" i="9"/>
  <c r="G29" i="9"/>
  <c r="G25" i="9"/>
  <c r="G28" i="9"/>
  <c r="G15" i="9"/>
  <c r="G35" i="9"/>
  <c r="G31" i="9"/>
  <c r="G23" i="9"/>
  <c r="L46" i="9"/>
  <c r="G46" i="9"/>
  <c r="V5" i="8"/>
  <c r="V30" i="8"/>
  <c r="V25" i="8"/>
  <c r="V20" i="8"/>
  <c r="V23" i="8"/>
  <c r="V16" i="8"/>
  <c r="V17" i="8"/>
  <c r="V32" i="8"/>
  <c r="V31" i="8"/>
  <c r="V2" i="8"/>
  <c r="Q5" i="8"/>
  <c r="Q30" i="8"/>
  <c r="Q25" i="8"/>
  <c r="Q20" i="8"/>
  <c r="Q23" i="8"/>
  <c r="Q16" i="8"/>
  <c r="Q17" i="8"/>
  <c r="Q32" i="8"/>
  <c r="Q31" i="8"/>
  <c r="Q2" i="8"/>
  <c r="L5" i="8"/>
  <c r="L30" i="8"/>
  <c r="L25" i="8"/>
  <c r="L20" i="8"/>
  <c r="L23" i="8"/>
  <c r="L16" i="8"/>
  <c r="L17" i="8"/>
  <c r="L32" i="8"/>
  <c r="L31" i="8"/>
  <c r="L2" i="8"/>
  <c r="G5" i="8"/>
  <c r="G30" i="8"/>
  <c r="G25" i="8"/>
  <c r="G20" i="8"/>
  <c r="G23" i="8"/>
  <c r="G16" i="8"/>
  <c r="G17" i="8"/>
  <c r="G32" i="8"/>
  <c r="G31" i="8"/>
  <c r="G2" i="8"/>
  <c r="V11" i="8"/>
  <c r="Q11" i="8"/>
  <c r="L11" i="8"/>
  <c r="G11" i="8"/>
  <c r="G12" i="6"/>
  <c r="G11" i="6"/>
  <c r="G14" i="6"/>
  <c r="L12" i="6"/>
  <c r="L11" i="6"/>
  <c r="L14" i="6"/>
  <c r="L9" i="6"/>
  <c r="L5" i="6"/>
  <c r="L8" i="6"/>
  <c r="L3" i="6"/>
  <c r="L19" i="6"/>
  <c r="L7" i="6"/>
  <c r="L15" i="6"/>
  <c r="L16" i="6"/>
  <c r="L13" i="6"/>
  <c r="L18" i="6"/>
  <c r="L2" i="6"/>
  <c r="L17" i="6"/>
  <c r="L10" i="6"/>
  <c r="Q12" i="6"/>
  <c r="Q11" i="6"/>
  <c r="Q14" i="6"/>
  <c r="Q9" i="6"/>
  <c r="Q5" i="6"/>
  <c r="Q8" i="6"/>
  <c r="Q3" i="6"/>
  <c r="Q19" i="6"/>
  <c r="Q7" i="6"/>
  <c r="Q15" i="6"/>
  <c r="Q16" i="6"/>
  <c r="Q13" i="6"/>
  <c r="Q18" i="6"/>
  <c r="Q2" i="6"/>
  <c r="Q17" i="6"/>
  <c r="Q10" i="6"/>
  <c r="V12" i="6"/>
  <c r="V11" i="6"/>
  <c r="V14" i="6"/>
  <c r="V9" i="6"/>
  <c r="V5" i="6"/>
  <c r="V8" i="6"/>
  <c r="V3" i="6"/>
  <c r="V19" i="6"/>
  <c r="V7" i="6"/>
  <c r="V15" i="6"/>
  <c r="V16" i="6"/>
  <c r="V13" i="6"/>
  <c r="V18" i="6"/>
  <c r="V2" i="6"/>
  <c r="V17" i="6"/>
  <c r="V10" i="6"/>
  <c r="V4" i="6"/>
  <c r="Z21" i="3"/>
  <c r="Y21" i="3"/>
  <c r="V50" i="3"/>
  <c r="V14" i="3"/>
  <c r="V32" i="3"/>
  <c r="V37" i="3"/>
  <c r="V12" i="3"/>
  <c r="V48" i="3"/>
  <c r="V29" i="3"/>
  <c r="V25" i="3"/>
  <c r="V41" i="3"/>
  <c r="V10" i="3"/>
  <c r="V23" i="3"/>
  <c r="V51" i="3"/>
  <c r="V17" i="3"/>
  <c r="V52" i="3"/>
  <c r="V7" i="3"/>
  <c r="V2" i="3"/>
  <c r="V36" i="3"/>
  <c r="V16" i="3"/>
  <c r="V42" i="3"/>
  <c r="V43" i="3"/>
  <c r="V33" i="3"/>
  <c r="V8" i="3"/>
  <c r="V45" i="3"/>
  <c r="V3" i="3"/>
  <c r="V35" i="3"/>
  <c r="V44" i="3"/>
  <c r="V31" i="3"/>
  <c r="V34" i="3"/>
  <c r="V55" i="3"/>
  <c r="V18" i="3"/>
  <c r="V54" i="3"/>
  <c r="V49" i="3"/>
  <c r="V58" i="3"/>
  <c r="V20" i="3"/>
  <c r="V39" i="3"/>
  <c r="Q50" i="3"/>
  <c r="Q14" i="3"/>
  <c r="Q32" i="3"/>
  <c r="Q37" i="3"/>
  <c r="Q12" i="3"/>
  <c r="Q48" i="3"/>
  <c r="Q29" i="3"/>
  <c r="Q25" i="3"/>
  <c r="Q41" i="3"/>
  <c r="Q10" i="3"/>
  <c r="Q23" i="3"/>
  <c r="Q51" i="3"/>
  <c r="Q17" i="3"/>
  <c r="Q52" i="3"/>
  <c r="Q7" i="3"/>
  <c r="Q2" i="3"/>
  <c r="Q36" i="3"/>
  <c r="Q16" i="3"/>
  <c r="Q42" i="3"/>
  <c r="Q43" i="3"/>
  <c r="Q33" i="3"/>
  <c r="Q8" i="3"/>
  <c r="Q45" i="3"/>
  <c r="Q3" i="3"/>
  <c r="Q35" i="3"/>
  <c r="Q44" i="3"/>
  <c r="Q31" i="3"/>
  <c r="Q34" i="3"/>
  <c r="Q55" i="3"/>
  <c r="Q18" i="3"/>
  <c r="Q54" i="3"/>
  <c r="Q49" i="3"/>
  <c r="Q58" i="3"/>
  <c r="Q20" i="3"/>
  <c r="Q39" i="3"/>
  <c r="L50" i="3"/>
  <c r="L14" i="3"/>
  <c r="L32" i="3"/>
  <c r="L37" i="3"/>
  <c r="L12" i="3"/>
  <c r="L48" i="3"/>
  <c r="L29" i="3"/>
  <c r="L25" i="3"/>
  <c r="L41" i="3"/>
  <c r="L10" i="3"/>
  <c r="L23" i="3"/>
  <c r="L51" i="3"/>
  <c r="L17" i="3"/>
  <c r="L52" i="3"/>
  <c r="L7" i="3"/>
  <c r="L2" i="3"/>
  <c r="L36" i="3"/>
  <c r="L16" i="3"/>
  <c r="L42" i="3"/>
  <c r="L43" i="3"/>
  <c r="L33" i="3"/>
  <c r="L8" i="3"/>
  <c r="L45" i="3"/>
  <c r="L3" i="3"/>
  <c r="L35" i="3"/>
  <c r="L44" i="3"/>
  <c r="L31" i="3"/>
  <c r="L34" i="3"/>
  <c r="L55" i="3"/>
  <c r="L18" i="3"/>
  <c r="L54" i="3"/>
  <c r="L49" i="3"/>
  <c r="L58" i="3"/>
  <c r="L20" i="3"/>
  <c r="L39" i="3"/>
  <c r="G50" i="3"/>
  <c r="G14" i="3"/>
  <c r="G32" i="3"/>
  <c r="G37" i="3"/>
  <c r="G12" i="3"/>
  <c r="G48" i="3"/>
  <c r="G29" i="3"/>
  <c r="G25" i="3"/>
  <c r="G41" i="3"/>
  <c r="G10" i="3"/>
  <c r="G23" i="3"/>
  <c r="G51" i="3"/>
  <c r="G17" i="3"/>
  <c r="G52" i="3"/>
  <c r="G7" i="3"/>
  <c r="G2" i="3"/>
  <c r="G36" i="3"/>
  <c r="G16" i="3"/>
  <c r="G42" i="3"/>
  <c r="G43" i="3"/>
  <c r="G33" i="3"/>
  <c r="G8" i="3"/>
  <c r="G45" i="3"/>
  <c r="G3" i="3"/>
  <c r="G35" i="3"/>
  <c r="G44" i="3"/>
  <c r="G31" i="3"/>
  <c r="G34" i="3"/>
  <c r="G55" i="3"/>
  <c r="G18" i="3"/>
  <c r="G54" i="3"/>
  <c r="G49" i="3"/>
  <c r="G58" i="3"/>
  <c r="G20" i="3"/>
  <c r="G39" i="3"/>
  <c r="V21" i="3"/>
  <c r="Q21" i="3"/>
  <c r="L21" i="3"/>
  <c r="G21" i="3"/>
  <c r="Z8" i="4"/>
  <c r="AA8" i="4"/>
  <c r="Z3" i="4"/>
  <c r="AA3" i="4"/>
  <c r="Z4" i="4"/>
  <c r="AA4" i="4"/>
  <c r="Z5" i="4"/>
  <c r="AA5" i="4"/>
  <c r="AA9" i="4"/>
  <c r="AF9" i="4" s="1"/>
  <c r="Z9" i="4"/>
  <c r="AE9" i="4" s="1"/>
  <c r="Y9" i="4"/>
  <c r="V9" i="4"/>
  <c r="Q9" i="4"/>
  <c r="L9" i="4"/>
  <c r="G9" i="4"/>
  <c r="L13" i="7"/>
  <c r="L6" i="7"/>
  <c r="L11" i="7"/>
  <c r="L16" i="7"/>
  <c r="L7" i="7"/>
  <c r="L10" i="7"/>
  <c r="L5" i="7"/>
  <c r="L15" i="7"/>
  <c r="L20" i="7"/>
  <c r="L2" i="7"/>
  <c r="L3" i="7"/>
  <c r="L18" i="7"/>
  <c r="L12" i="7"/>
  <c r="L14" i="7"/>
  <c r="L19" i="7"/>
  <c r="L4" i="7"/>
  <c r="L9" i="7"/>
  <c r="L17" i="7"/>
  <c r="G13" i="7"/>
  <c r="G6" i="7"/>
  <c r="G11" i="7"/>
  <c r="G16" i="7"/>
  <c r="G7" i="7"/>
  <c r="G10" i="7"/>
  <c r="G5" i="7"/>
  <c r="G15" i="7"/>
  <c r="G20" i="7"/>
  <c r="G2" i="7"/>
  <c r="G3" i="7"/>
  <c r="G18" i="7"/>
  <c r="G12" i="7"/>
  <c r="G14" i="7"/>
  <c r="G19" i="7"/>
  <c r="G4" i="7"/>
  <c r="G9" i="7"/>
  <c r="G17" i="7"/>
  <c r="L8" i="7"/>
  <c r="G8" i="7"/>
  <c r="AI10" i="5"/>
  <c r="AJ10" i="5"/>
  <c r="AI2" i="5"/>
  <c r="AJ2" i="5"/>
  <c r="AI11" i="5"/>
  <c r="AJ11" i="5"/>
  <c r="AI17" i="5"/>
  <c r="AJ17" i="5"/>
  <c r="AI16" i="5"/>
  <c r="AJ16" i="5"/>
  <c r="AI9" i="5"/>
  <c r="AJ9" i="5"/>
  <c r="AI15" i="5"/>
  <c r="AJ15" i="5"/>
  <c r="AI5" i="5"/>
  <c r="AJ5" i="5"/>
  <c r="AI4" i="5"/>
  <c r="AJ4" i="5"/>
  <c r="AJ3" i="5"/>
  <c r="AI3" i="5"/>
  <c r="V7" i="1"/>
  <c r="Z9" i="1"/>
  <c r="Z12" i="1"/>
  <c r="Z4" i="1"/>
  <c r="Z8" i="1"/>
  <c r="Z5" i="1"/>
  <c r="Z10" i="1"/>
  <c r="AA9" i="1"/>
  <c r="AA12" i="1"/>
  <c r="AA4" i="1"/>
  <c r="AA8" i="1"/>
  <c r="AA5" i="1"/>
  <c r="AA10" i="1"/>
  <c r="AA7" i="1"/>
  <c r="Z7" i="1"/>
  <c r="V4" i="5"/>
  <c r="V5" i="5"/>
  <c r="V15" i="5"/>
  <c r="V9" i="5"/>
  <c r="V16" i="5"/>
  <c r="V17" i="5"/>
  <c r="V11" i="5"/>
  <c r="V2" i="5"/>
  <c r="V13" i="5"/>
  <c r="V10" i="5"/>
  <c r="V3" i="5"/>
  <c r="Q4" i="6"/>
  <c r="L4" i="6"/>
  <c r="G4" i="6"/>
  <c r="G10" i="5"/>
  <c r="G13" i="5"/>
  <c r="G2" i="5"/>
  <c r="G11" i="5"/>
  <c r="G17" i="5"/>
  <c r="G18" i="5"/>
  <c r="AK18" i="5" s="1"/>
  <c r="G16" i="5"/>
  <c r="G19" i="5"/>
  <c r="AK19" i="5" s="1"/>
  <c r="G9" i="5"/>
  <c r="G15" i="5"/>
  <c r="G5" i="5"/>
  <c r="G4" i="5"/>
  <c r="Q10" i="5"/>
  <c r="Q2" i="5"/>
  <c r="Q11" i="5"/>
  <c r="Q17" i="5"/>
  <c r="Q16" i="5"/>
  <c r="Q9" i="5"/>
  <c r="Q15" i="5"/>
  <c r="Q5" i="5"/>
  <c r="Q4" i="5"/>
  <c r="AA10" i="5"/>
  <c r="AA2" i="5"/>
  <c r="AA11" i="5"/>
  <c r="AA17" i="5"/>
  <c r="AA16" i="5"/>
  <c r="AA9" i="5"/>
  <c r="AA15" i="5"/>
  <c r="AA5" i="5"/>
  <c r="AA4" i="5"/>
  <c r="AF10" i="5"/>
  <c r="AF2" i="5"/>
  <c r="AF11" i="5"/>
  <c r="AF17" i="5"/>
  <c r="AF16" i="5"/>
  <c r="AF9" i="5"/>
  <c r="AF15" i="5"/>
  <c r="AF5" i="5"/>
  <c r="AF4" i="5"/>
  <c r="AF3" i="5"/>
  <c r="AA3" i="5"/>
  <c r="Q3" i="5"/>
  <c r="L3" i="5"/>
  <c r="G3" i="5"/>
  <c r="G12" i="1"/>
  <c r="G4" i="1"/>
  <c r="G8" i="1"/>
  <c r="G5" i="1"/>
  <c r="G10" i="1"/>
  <c r="L9" i="1"/>
  <c r="Q9" i="1"/>
  <c r="Q12" i="1"/>
  <c r="Q4" i="1"/>
  <c r="Q8" i="1"/>
  <c r="Q5" i="1"/>
  <c r="Q10" i="1"/>
  <c r="V9" i="1"/>
  <c r="V12" i="1"/>
  <c r="V4" i="1"/>
  <c r="V8" i="1"/>
  <c r="V5" i="1"/>
  <c r="V10" i="1"/>
  <c r="Y9" i="1"/>
  <c r="Y12" i="1"/>
  <c r="Y4" i="1"/>
  <c r="Y8" i="1"/>
  <c r="Y5" i="1"/>
  <c r="Y10" i="1"/>
  <c r="AG9" i="1"/>
  <c r="AG12" i="1"/>
  <c r="AG4" i="1"/>
  <c r="AG8" i="1"/>
  <c r="AG5" i="1"/>
  <c r="AG10" i="1"/>
  <c r="AL9" i="1"/>
  <c r="AL12" i="1"/>
  <c r="AL4" i="1"/>
  <c r="AL8" i="1"/>
  <c r="AL5" i="1"/>
  <c r="AL10" i="1"/>
  <c r="AL7" i="1"/>
  <c r="AG7" i="1"/>
  <c r="Y7" i="1"/>
  <c r="Q7" i="1"/>
  <c r="L7" i="1"/>
  <c r="G7" i="1"/>
  <c r="Y54" i="3"/>
  <c r="Z54" i="3"/>
  <c r="Y49" i="3"/>
  <c r="Z49" i="3"/>
  <c r="Y58" i="3"/>
  <c r="Z58" i="3"/>
  <c r="Y20" i="3"/>
  <c r="Z20" i="3"/>
  <c r="Y39" i="3"/>
  <c r="Z39" i="3"/>
  <c r="AP9" i="1"/>
  <c r="AP12" i="1"/>
  <c r="AP4" i="1"/>
  <c r="AP8" i="1"/>
  <c r="AP5" i="1"/>
  <c r="AP10" i="1"/>
  <c r="AO9" i="1"/>
  <c r="AO12" i="1"/>
  <c r="AO4" i="1"/>
  <c r="AO8" i="1"/>
  <c r="AO5" i="1"/>
  <c r="AO10" i="1"/>
  <c r="AA5" i="6" l="1"/>
  <c r="AB11" i="1"/>
  <c r="AA9" i="6"/>
  <c r="AA14" i="6"/>
  <c r="AA12" i="6"/>
  <c r="AA11" i="6"/>
  <c r="H22" i="3"/>
  <c r="H5" i="3"/>
  <c r="H11" i="3"/>
  <c r="H59" i="3"/>
  <c r="H30" i="3"/>
  <c r="H46" i="3"/>
  <c r="H28" i="3"/>
  <c r="M22" i="3"/>
  <c r="M28" i="3"/>
  <c r="M30" i="3"/>
  <c r="M59" i="3"/>
  <c r="M13" i="3"/>
  <c r="M5" i="3"/>
  <c r="M11" i="3"/>
  <c r="M46" i="3"/>
  <c r="M40" i="3"/>
  <c r="R30" i="3"/>
  <c r="R28" i="3"/>
  <c r="R11" i="3"/>
  <c r="R46" i="3"/>
  <c r="R13" i="3"/>
  <c r="R59" i="3"/>
  <c r="R40" i="3"/>
  <c r="R5" i="3"/>
  <c r="R22" i="3"/>
  <c r="AG12" i="5"/>
  <c r="AG13" i="5"/>
  <c r="AG19" i="5"/>
  <c r="AG8" i="5"/>
  <c r="AG7" i="5"/>
  <c r="AG18" i="5"/>
  <c r="AK13" i="5"/>
  <c r="R12" i="5"/>
  <c r="R7" i="5"/>
  <c r="R8" i="5"/>
  <c r="R18" i="5"/>
  <c r="R13" i="5"/>
  <c r="R19" i="5"/>
  <c r="W59" i="3"/>
  <c r="W28" i="3"/>
  <c r="W13" i="3"/>
  <c r="W40" i="3"/>
  <c r="W30" i="3"/>
  <c r="W11" i="3"/>
  <c r="W46" i="3"/>
  <c r="W22" i="3"/>
  <c r="W5" i="3"/>
  <c r="H7" i="5"/>
  <c r="H12" i="5"/>
  <c r="H8" i="5"/>
  <c r="AM2" i="1"/>
  <c r="AH2" i="1"/>
  <c r="M12" i="5"/>
  <c r="M7" i="5"/>
  <c r="M8" i="5"/>
  <c r="R2" i="1"/>
  <c r="M2" i="1"/>
  <c r="W19" i="5"/>
  <c r="W7" i="5"/>
  <c r="W12" i="5"/>
  <c r="W8" i="5"/>
  <c r="W18" i="5"/>
  <c r="AB13" i="5"/>
  <c r="AB8" i="5"/>
  <c r="AB7" i="5"/>
  <c r="AB19" i="5"/>
  <c r="AB18" i="5"/>
  <c r="AB12" i="5"/>
  <c r="H2" i="1"/>
  <c r="AB3" i="1"/>
  <c r="AA2" i="6"/>
  <c r="AA15" i="6"/>
  <c r="AA8" i="6"/>
  <c r="AA33" i="8"/>
  <c r="B8" i="2"/>
  <c r="I25" i="9" s="1"/>
  <c r="AA4" i="3"/>
  <c r="AA10" i="6"/>
  <c r="AA7" i="6"/>
  <c r="AA6" i="6"/>
  <c r="AA4" i="6"/>
  <c r="AA17" i="6"/>
  <c r="AA13" i="6"/>
  <c r="AA16" i="6"/>
  <c r="AA3" i="6"/>
  <c r="AB6" i="1"/>
  <c r="Q19" i="7"/>
  <c r="Q5" i="7"/>
  <c r="Q17" i="7"/>
  <c r="Q2" i="7"/>
  <c r="Q10" i="7"/>
  <c r="Q6" i="7"/>
  <c r="Q3" i="7"/>
  <c r="Q11" i="7"/>
  <c r="B9" i="2"/>
  <c r="I8" i="7" s="1"/>
  <c r="M14" i="5"/>
  <c r="AA18" i="6"/>
  <c r="AA19" i="6"/>
  <c r="Q14" i="7"/>
  <c r="Q9" i="7"/>
  <c r="Q12" i="7"/>
  <c r="Q20" i="7"/>
  <c r="Q4" i="7"/>
  <c r="Q18" i="7"/>
  <c r="Q15" i="7"/>
  <c r="Q7" i="7"/>
  <c r="Q16" i="7"/>
  <c r="M19" i="9"/>
  <c r="H16" i="9"/>
  <c r="H19" i="9"/>
  <c r="H22" i="9"/>
  <c r="H41" i="9"/>
  <c r="H13" i="9"/>
  <c r="H30" i="9"/>
  <c r="H20" i="9"/>
  <c r="H49" i="9"/>
  <c r="H42" i="9"/>
  <c r="H6" i="9"/>
  <c r="H50" i="9"/>
  <c r="R11" i="1"/>
  <c r="R3" i="1"/>
  <c r="M6" i="6"/>
  <c r="H12" i="6"/>
  <c r="H3" i="6"/>
  <c r="H9" i="6"/>
  <c r="H16" i="6"/>
  <c r="H4" i="6"/>
  <c r="H10" i="6"/>
  <c r="H18" i="6"/>
  <c r="H7" i="6"/>
  <c r="H8" i="6"/>
  <c r="H11" i="6"/>
  <c r="H2" i="6"/>
  <c r="H15" i="6"/>
  <c r="H14" i="6"/>
  <c r="H6" i="6"/>
  <c r="H17" i="6"/>
  <c r="H13" i="6"/>
  <c r="H19" i="6"/>
  <c r="H5" i="6"/>
  <c r="AM3" i="1"/>
  <c r="AM11" i="1"/>
  <c r="AM6" i="1"/>
  <c r="H6" i="1"/>
  <c r="AB14" i="5"/>
  <c r="M6" i="5"/>
  <c r="AK5" i="5"/>
  <c r="AK16" i="5"/>
  <c r="AK17" i="5"/>
  <c r="AK11" i="5"/>
  <c r="AK2" i="5"/>
  <c r="AK10" i="5"/>
  <c r="AK15" i="5"/>
  <c r="AB6" i="5"/>
  <c r="H14" i="5"/>
  <c r="W14" i="5"/>
  <c r="W6" i="5"/>
  <c r="AK9" i="5"/>
  <c r="R14" i="5"/>
  <c r="R6" i="5"/>
  <c r="W5" i="8"/>
  <c r="W41" i="8"/>
  <c r="AA39" i="3"/>
  <c r="AA20" i="3"/>
  <c r="AA58" i="3"/>
  <c r="AA49" i="3"/>
  <c r="AA54" i="3"/>
  <c r="M27" i="8"/>
  <c r="M37" i="8"/>
  <c r="M41" i="8"/>
  <c r="M4" i="8"/>
  <c r="M42" i="8"/>
  <c r="M13" i="8"/>
  <c r="M22" i="8"/>
  <c r="M39" i="8"/>
  <c r="M9" i="8"/>
  <c r="M8" i="8"/>
  <c r="R27" i="8"/>
  <c r="R34" i="8"/>
  <c r="R15" i="8"/>
  <c r="R19" i="8"/>
  <c r="R29" i="8"/>
  <c r="R3" i="8"/>
  <c r="R36" i="8"/>
  <c r="R24" i="8"/>
  <c r="R8" i="8"/>
  <c r="R37" i="8"/>
  <c r="R41" i="8"/>
  <c r="R4" i="8"/>
  <c r="R42" i="8"/>
  <c r="R13" i="8"/>
  <c r="R22" i="8"/>
  <c r="R39" i="8"/>
  <c r="R9" i="8"/>
  <c r="H5" i="8"/>
  <c r="H15" i="8"/>
  <c r="H7" i="8"/>
  <c r="H29" i="8"/>
  <c r="H3" i="8"/>
  <c r="H9" i="8"/>
  <c r="H37" i="8"/>
  <c r="H4" i="8"/>
  <c r="H42" i="8"/>
  <c r="H13" i="8"/>
  <c r="H39" i="8"/>
  <c r="H34" i="8"/>
  <c r="H19" i="8"/>
  <c r="H36" i="8"/>
  <c r="H24" i="8"/>
  <c r="H41" i="8"/>
  <c r="H22" i="8"/>
  <c r="M7" i="4"/>
  <c r="M2" i="4"/>
  <c r="M6" i="4"/>
  <c r="AA18" i="3"/>
  <c r="AA43" i="3"/>
  <c r="AA2" i="3"/>
  <c r="AA25" i="3"/>
  <c r="AA10" i="3"/>
  <c r="AA37" i="3"/>
  <c r="AA32" i="3"/>
  <c r="R4" i="3"/>
  <c r="R24" i="3"/>
  <c r="R9" i="3"/>
  <c r="AA42" i="3"/>
  <c r="AA16" i="3"/>
  <c r="AA36" i="3"/>
  <c r="AA7" i="3"/>
  <c r="AA17" i="3"/>
  <c r="AA35" i="3"/>
  <c r="AA55" i="3"/>
  <c r="AA34" i="3"/>
  <c r="AA31" i="3"/>
  <c r="AA3" i="3"/>
  <c r="AA45" i="3"/>
  <c r="AA51" i="3"/>
  <c r="H2" i="4"/>
  <c r="H7" i="4"/>
  <c r="H6" i="4"/>
  <c r="AA33" i="3"/>
  <c r="AA41" i="3"/>
  <c r="AA44" i="3"/>
  <c r="AA8" i="3"/>
  <c r="AA29" i="3"/>
  <c r="AA48" i="3"/>
  <c r="AA12" i="3"/>
  <c r="AA14" i="3"/>
  <c r="AB6" i="4"/>
  <c r="AG6" i="4" s="1"/>
  <c r="R7" i="4"/>
  <c r="R6" i="4"/>
  <c r="R2" i="4"/>
  <c r="M26" i="3"/>
  <c r="M24" i="3"/>
  <c r="M9" i="3"/>
  <c r="M38" i="3"/>
  <c r="AA23" i="3"/>
  <c r="M53" i="3"/>
  <c r="M6" i="3"/>
  <c r="M27" i="3"/>
  <c r="H53" i="3"/>
  <c r="H26" i="3"/>
  <c r="H6" i="3"/>
  <c r="H27" i="3"/>
  <c r="H13" i="3"/>
  <c r="H24" i="3"/>
  <c r="H9" i="3"/>
  <c r="H38" i="3"/>
  <c r="H6" i="5"/>
  <c r="AK4" i="5"/>
  <c r="M20" i="9"/>
  <c r="M49" i="9"/>
  <c r="M42" i="9"/>
  <c r="M6" i="9"/>
  <c r="M50" i="9"/>
  <c r="M13" i="9"/>
  <c r="M3" i="9"/>
  <c r="M36" i="9"/>
  <c r="M45" i="9"/>
  <c r="M37" i="9"/>
  <c r="M40" i="9"/>
  <c r="M38" i="9"/>
  <c r="M44" i="9"/>
  <c r="M47" i="9"/>
  <c r="M21" i="9"/>
  <c r="M22" i="9"/>
  <c r="M16" i="9"/>
  <c r="M41" i="9"/>
  <c r="M27" i="9"/>
  <c r="M30" i="9"/>
  <c r="Q20" i="9"/>
  <c r="Q19" i="9"/>
  <c r="Q40" i="9"/>
  <c r="Q49" i="9"/>
  <c r="Q22" i="9"/>
  <c r="Q38" i="9"/>
  <c r="Q3" i="9"/>
  <c r="Q42" i="9"/>
  <c r="Q16" i="9"/>
  <c r="Q44" i="9"/>
  <c r="Q36" i="9"/>
  <c r="Q6" i="9"/>
  <c r="Q41" i="9"/>
  <c r="Q47" i="9"/>
  <c r="Q45" i="9"/>
  <c r="Q50" i="9"/>
  <c r="Q27" i="9"/>
  <c r="Q21" i="9"/>
  <c r="Q37" i="9"/>
  <c r="Q13" i="9"/>
  <c r="Q30" i="9"/>
  <c r="H3" i="9"/>
  <c r="H36" i="9"/>
  <c r="H45" i="9"/>
  <c r="H37" i="9"/>
  <c r="H40" i="9"/>
  <c r="H38" i="9"/>
  <c r="H44" i="9"/>
  <c r="H47" i="9"/>
  <c r="H21" i="9"/>
  <c r="H27" i="9"/>
  <c r="W4" i="8"/>
  <c r="W27" i="8"/>
  <c r="W26" i="8"/>
  <c r="W42" i="8"/>
  <c r="W13" i="8"/>
  <c r="W37" i="8"/>
  <c r="W34" i="8"/>
  <c r="W15" i="8"/>
  <c r="W19" i="8"/>
  <c r="W29" i="8"/>
  <c r="W3" i="8"/>
  <c r="W22" i="8"/>
  <c r="W39" i="8"/>
  <c r="W9" i="8"/>
  <c r="W33" i="8"/>
  <c r="W35" i="8"/>
  <c r="W21" i="8"/>
  <c r="W18" i="8"/>
  <c r="W6" i="8"/>
  <c r="W38" i="8"/>
  <c r="W43" i="8"/>
  <c r="W7" i="8"/>
  <c r="W12" i="8"/>
  <c r="W28" i="8"/>
  <c r="W40" i="8"/>
  <c r="W14" i="8"/>
  <c r="W10" i="8"/>
  <c r="W36" i="8"/>
  <c r="W24" i="8"/>
  <c r="W8" i="8"/>
  <c r="AA37" i="8"/>
  <c r="AA26" i="8"/>
  <c r="AA27" i="8"/>
  <c r="AA41" i="8"/>
  <c r="AA34" i="8"/>
  <c r="AA4" i="8"/>
  <c r="AA15" i="8"/>
  <c r="AA12" i="8"/>
  <c r="AA35" i="8"/>
  <c r="AA19" i="8"/>
  <c r="AA28" i="8"/>
  <c r="AA21" i="8"/>
  <c r="AA42" i="8"/>
  <c r="AA29" i="8"/>
  <c r="AA18" i="8"/>
  <c r="AA6" i="8"/>
  <c r="AA13" i="8"/>
  <c r="AA3" i="8"/>
  <c r="AA40" i="8"/>
  <c r="AA38" i="8"/>
  <c r="AA22" i="8"/>
  <c r="AA36" i="8"/>
  <c r="AA14" i="8"/>
  <c r="AA43" i="8"/>
  <c r="AA39" i="8"/>
  <c r="AA24" i="8"/>
  <c r="AA10" i="8"/>
  <c r="AA7" i="8"/>
  <c r="AA9" i="8"/>
  <c r="AA8" i="8"/>
  <c r="R33" i="8"/>
  <c r="R35" i="8"/>
  <c r="R21" i="8"/>
  <c r="R18" i="8"/>
  <c r="R6" i="8"/>
  <c r="R38" i="8"/>
  <c r="R43" i="8"/>
  <c r="R7" i="8"/>
  <c r="R5" i="8"/>
  <c r="R26" i="8"/>
  <c r="R12" i="8"/>
  <c r="R28" i="8"/>
  <c r="R40" i="8"/>
  <c r="R14" i="8"/>
  <c r="R10" i="8"/>
  <c r="M33" i="8"/>
  <c r="M35" i="8"/>
  <c r="M21" i="8"/>
  <c r="M18" i="8"/>
  <c r="M6" i="8"/>
  <c r="M38" i="8"/>
  <c r="M43" i="8"/>
  <c r="M7" i="8"/>
  <c r="M26" i="8"/>
  <c r="M12" i="8"/>
  <c r="M28" i="8"/>
  <c r="M40" i="8"/>
  <c r="M14" i="8"/>
  <c r="M10" i="8"/>
  <c r="M34" i="8"/>
  <c r="M15" i="8"/>
  <c r="M19" i="8"/>
  <c r="M29" i="8"/>
  <c r="M3" i="8"/>
  <c r="M36" i="8"/>
  <c r="M24" i="8"/>
  <c r="H27" i="8"/>
  <c r="H33" i="8"/>
  <c r="H35" i="8"/>
  <c r="H21" i="8"/>
  <c r="H18" i="8"/>
  <c r="H6" i="8"/>
  <c r="H38" i="8"/>
  <c r="H43" i="8"/>
  <c r="H26" i="8"/>
  <c r="H12" i="8"/>
  <c r="H28" i="8"/>
  <c r="H40" i="8"/>
  <c r="H14" i="8"/>
  <c r="H10" i="8"/>
  <c r="H8" i="8"/>
  <c r="W6" i="3"/>
  <c r="W27" i="3"/>
  <c r="W9" i="3"/>
  <c r="W53" i="3"/>
  <c r="W15" i="3"/>
  <c r="W47" i="3"/>
  <c r="W19" i="3"/>
  <c r="W26" i="3"/>
  <c r="W4" i="3"/>
  <c r="W57" i="3"/>
  <c r="W24" i="3"/>
  <c r="W56" i="3"/>
  <c r="W38" i="3"/>
  <c r="AA26" i="3"/>
  <c r="AA53" i="3"/>
  <c r="AA15" i="3"/>
  <c r="AA6" i="3"/>
  <c r="AA24" i="3"/>
  <c r="AA47" i="3"/>
  <c r="AA27" i="3"/>
  <c r="AA56" i="3"/>
  <c r="AA57" i="3"/>
  <c r="AA19" i="3"/>
  <c r="AA9" i="3"/>
  <c r="AA38" i="3"/>
  <c r="R38" i="3"/>
  <c r="R53" i="3"/>
  <c r="R15" i="3"/>
  <c r="R47" i="3"/>
  <c r="R19" i="3"/>
  <c r="R56" i="3"/>
  <c r="R26" i="3"/>
  <c r="R57" i="3"/>
  <c r="R6" i="3"/>
  <c r="R27" i="3"/>
  <c r="M15" i="3"/>
  <c r="M47" i="3"/>
  <c r="M19" i="3"/>
  <c r="M4" i="3"/>
  <c r="M57" i="3"/>
  <c r="M56" i="3"/>
  <c r="H15" i="3"/>
  <c r="H47" i="3"/>
  <c r="H19" i="3"/>
  <c r="H40" i="3"/>
  <c r="H4" i="3"/>
  <c r="H57" i="3"/>
  <c r="H56" i="3"/>
  <c r="AB7" i="4"/>
  <c r="AG7" i="4" s="1"/>
  <c r="AB2" i="4"/>
  <c r="W6" i="6"/>
  <c r="R6" i="6"/>
  <c r="AG6" i="5"/>
  <c r="AG14" i="5"/>
  <c r="AK14" i="5"/>
  <c r="AK6" i="5"/>
  <c r="AH11" i="1"/>
  <c r="AH3" i="1"/>
  <c r="AQ6" i="1"/>
  <c r="AQ11" i="1"/>
  <c r="AQ3" i="1"/>
  <c r="AH6" i="1"/>
  <c r="R6" i="1"/>
  <c r="H11" i="1"/>
  <c r="M10" i="1"/>
  <c r="M12" i="1"/>
  <c r="M11" i="1"/>
  <c r="M8" i="1"/>
  <c r="M6" i="1"/>
  <c r="M5" i="1"/>
  <c r="M3" i="1"/>
  <c r="M4" i="1"/>
  <c r="H3" i="1"/>
  <c r="H50" i="3"/>
  <c r="H2" i="3"/>
  <c r="H49" i="3"/>
  <c r="H3" i="3"/>
  <c r="H37" i="3"/>
  <c r="H39" i="3"/>
  <c r="H54" i="3"/>
  <c r="H31" i="3"/>
  <c r="H45" i="3"/>
  <c r="H42" i="3"/>
  <c r="H7" i="3"/>
  <c r="H23" i="3"/>
  <c r="H29" i="3"/>
  <c r="H32" i="3"/>
  <c r="H34" i="3"/>
  <c r="H43" i="3"/>
  <c r="H25" i="3"/>
  <c r="AA52" i="3"/>
  <c r="H20" i="3"/>
  <c r="H18" i="3"/>
  <c r="H44" i="3"/>
  <c r="H8" i="3"/>
  <c r="H16" i="3"/>
  <c r="H52" i="3"/>
  <c r="H10" i="3"/>
  <c r="H48" i="3"/>
  <c r="H14" i="3"/>
  <c r="H51" i="3"/>
  <c r="H58" i="3"/>
  <c r="H55" i="3"/>
  <c r="H35" i="3"/>
  <c r="H33" i="3"/>
  <c r="H36" i="3"/>
  <c r="H17" i="3"/>
  <c r="H41" i="3"/>
  <c r="H12" i="3"/>
  <c r="H2" i="8"/>
  <c r="H17" i="8"/>
  <c r="H20" i="8"/>
  <c r="H31" i="8"/>
  <c r="H16" i="8"/>
  <c r="H25" i="8"/>
  <c r="H32" i="8"/>
  <c r="H23" i="8"/>
  <c r="H30" i="8"/>
  <c r="B7" i="2"/>
  <c r="I34" i="8" s="1"/>
  <c r="W2" i="8"/>
  <c r="W17" i="8"/>
  <c r="W20" i="8"/>
  <c r="W31" i="8"/>
  <c r="W16" i="8"/>
  <c r="W25" i="8"/>
  <c r="W32" i="8"/>
  <c r="W23" i="8"/>
  <c r="W30" i="8"/>
  <c r="C7" i="2"/>
  <c r="X26" i="8" s="1"/>
  <c r="R2" i="8"/>
  <c r="R17" i="8"/>
  <c r="R20" i="8"/>
  <c r="R31" i="8"/>
  <c r="R16" i="8"/>
  <c r="R25" i="8"/>
  <c r="R32" i="8"/>
  <c r="R23" i="8"/>
  <c r="R30" i="8"/>
  <c r="I7" i="2"/>
  <c r="S33" i="8" s="1"/>
  <c r="H7" i="2"/>
  <c r="M20" i="8"/>
  <c r="M2" i="8"/>
  <c r="M5" i="8"/>
  <c r="M17" i="8"/>
  <c r="M31" i="8"/>
  <c r="M16" i="8"/>
  <c r="M25" i="8"/>
  <c r="M32" i="8"/>
  <c r="M23" i="8"/>
  <c r="M30" i="8"/>
  <c r="H13" i="7"/>
  <c r="H4" i="7"/>
  <c r="H15" i="7"/>
  <c r="H19" i="7"/>
  <c r="H3" i="7"/>
  <c r="H5" i="7"/>
  <c r="H11" i="7"/>
  <c r="H16" i="7"/>
  <c r="H17" i="7"/>
  <c r="H14" i="7"/>
  <c r="H2" i="7"/>
  <c r="H10" i="7"/>
  <c r="H6" i="7"/>
  <c r="H18" i="7"/>
  <c r="H9" i="7"/>
  <c r="H12" i="7"/>
  <c r="H20" i="7"/>
  <c r="H7" i="7"/>
  <c r="H15" i="5"/>
  <c r="H9" i="5"/>
  <c r="H4" i="5"/>
  <c r="H19" i="5"/>
  <c r="H5" i="5"/>
  <c r="H16" i="5"/>
  <c r="AA50" i="3"/>
  <c r="AA11" i="8"/>
  <c r="AA21" i="3"/>
  <c r="AK3" i="5"/>
  <c r="Q13" i="7"/>
  <c r="Q8" i="7"/>
  <c r="C4" i="2"/>
  <c r="W13" i="5"/>
  <c r="W9" i="5"/>
  <c r="W3" i="5"/>
  <c r="W17" i="5"/>
  <c r="W15" i="5"/>
  <c r="W10" i="5"/>
  <c r="W4" i="5"/>
  <c r="W11" i="5"/>
  <c r="W5" i="5"/>
  <c r="W16" i="5"/>
  <c r="W2" i="5"/>
  <c r="AB12" i="1"/>
  <c r="AQ12" i="1" s="1"/>
  <c r="AB9" i="1"/>
  <c r="AB4" i="1"/>
  <c r="AQ4" i="1" s="1"/>
  <c r="AB5" i="1"/>
  <c r="AQ5" i="1" s="1"/>
  <c r="AB8" i="1"/>
  <c r="AQ8" i="1" s="1"/>
  <c r="AB10" i="1"/>
  <c r="AQ10" i="1" s="1"/>
  <c r="AB59" i="3" l="1"/>
  <c r="AB40" i="3"/>
  <c r="AB13" i="3"/>
  <c r="AB46" i="3"/>
  <c r="AB30" i="3"/>
  <c r="AB5" i="3"/>
  <c r="AB28" i="3"/>
  <c r="AB11" i="3"/>
  <c r="AB22" i="3"/>
  <c r="AL8" i="5"/>
  <c r="AL18" i="5"/>
  <c r="AL12" i="5"/>
  <c r="AL19" i="5"/>
  <c r="AL13" i="5"/>
  <c r="AL7" i="5"/>
  <c r="X10" i="5"/>
  <c r="X12" i="5"/>
  <c r="X8" i="5"/>
  <c r="X19" i="5"/>
  <c r="X7" i="5"/>
  <c r="X18" i="5"/>
  <c r="I50" i="9"/>
  <c r="I20" i="9"/>
  <c r="I39" i="9"/>
  <c r="I47" i="9"/>
  <c r="I45" i="9"/>
  <c r="I14" i="9"/>
  <c r="I17" i="9"/>
  <c r="I44" i="9"/>
  <c r="I31" i="9"/>
  <c r="I16" i="9"/>
  <c r="I5" i="9"/>
  <c r="I11" i="9"/>
  <c r="I38" i="9"/>
  <c r="I6" i="9"/>
  <c r="I18" i="9"/>
  <c r="I12" i="9"/>
  <c r="I52" i="9"/>
  <c r="I36" i="9"/>
  <c r="I2" i="9"/>
  <c r="I29" i="9"/>
  <c r="I40" i="9"/>
  <c r="I30" i="9"/>
  <c r="I22" i="9"/>
  <c r="I32" i="9"/>
  <c r="I28" i="9"/>
  <c r="I33" i="9"/>
  <c r="I42" i="9"/>
  <c r="I51" i="9"/>
  <c r="I34" i="9"/>
  <c r="I7" i="9"/>
  <c r="I3" i="9"/>
  <c r="I53" i="9"/>
  <c r="I35" i="9"/>
  <c r="I43" i="9"/>
  <c r="I27" i="9"/>
  <c r="I19" i="9"/>
  <c r="I4" i="9"/>
  <c r="I23" i="9"/>
  <c r="I8" i="9"/>
  <c r="I13" i="9"/>
  <c r="I49" i="9"/>
  <c r="I9" i="9"/>
  <c r="I15" i="9"/>
  <c r="I37" i="9"/>
  <c r="I10" i="9"/>
  <c r="I46" i="9"/>
  <c r="I24" i="9"/>
  <c r="I41" i="9"/>
  <c r="I48" i="9"/>
  <c r="I26" i="9"/>
  <c r="I21" i="9"/>
  <c r="I16" i="7"/>
  <c r="I20" i="7"/>
  <c r="I5" i="7"/>
  <c r="I12" i="7"/>
  <c r="I3" i="7"/>
  <c r="I10" i="7"/>
  <c r="I14" i="7"/>
  <c r="I15" i="7"/>
  <c r="I13" i="7"/>
  <c r="I9" i="7"/>
  <c r="I17" i="7"/>
  <c r="I18" i="7"/>
  <c r="I19" i="7"/>
  <c r="J9" i="2"/>
  <c r="S8" i="7" s="1"/>
  <c r="I7" i="7"/>
  <c r="I11" i="7"/>
  <c r="I6" i="7"/>
  <c r="I2" i="7"/>
  <c r="I4" i="7"/>
  <c r="AQ9" i="1"/>
  <c r="X7" i="8"/>
  <c r="X43" i="8"/>
  <c r="X38" i="8"/>
  <c r="X6" i="8"/>
  <c r="X18" i="8"/>
  <c r="X21" i="8"/>
  <c r="X35" i="8"/>
  <c r="X33" i="8"/>
  <c r="X27" i="8"/>
  <c r="X8" i="8"/>
  <c r="X24" i="8"/>
  <c r="X36" i="8"/>
  <c r="X3" i="8"/>
  <c r="X29" i="8"/>
  <c r="X19" i="8"/>
  <c r="X15" i="8"/>
  <c r="X34" i="8"/>
  <c r="X37" i="8"/>
  <c r="X9" i="8"/>
  <c r="X39" i="8"/>
  <c r="X22" i="8"/>
  <c r="X13" i="8"/>
  <c r="X42" i="8"/>
  <c r="X4" i="8"/>
  <c r="X41" i="8"/>
  <c r="X10" i="8"/>
  <c r="X14" i="8"/>
  <c r="X40" i="8"/>
  <c r="X28" i="8"/>
  <c r="X12" i="8"/>
  <c r="S9" i="8"/>
  <c r="S13" i="8"/>
  <c r="S4" i="8"/>
  <c r="S21" i="8"/>
  <c r="S39" i="8"/>
  <c r="S41" i="8"/>
  <c r="S38" i="8"/>
  <c r="S35" i="8"/>
  <c r="S42" i="8"/>
  <c r="S8" i="8"/>
  <c r="S6" i="8"/>
  <c r="S7" i="8"/>
  <c r="S24" i="8"/>
  <c r="S36" i="8"/>
  <c r="S3" i="8"/>
  <c r="S29" i="8"/>
  <c r="S19" i="8"/>
  <c r="S15" i="8"/>
  <c r="S34" i="8"/>
  <c r="S37" i="8"/>
  <c r="S10" i="8"/>
  <c r="S14" i="8"/>
  <c r="S40" i="8"/>
  <c r="S28" i="8"/>
  <c r="S12" i="8"/>
  <c r="S26" i="8"/>
  <c r="S22" i="8"/>
  <c r="S43" i="8"/>
  <c r="S18" i="8"/>
  <c r="S27" i="8"/>
  <c r="N39" i="8"/>
  <c r="N41" i="8"/>
  <c r="N8" i="8"/>
  <c r="N3" i="8"/>
  <c r="N29" i="8"/>
  <c r="N15" i="8"/>
  <c r="N37" i="8"/>
  <c r="N42" i="8"/>
  <c r="N22" i="8"/>
  <c r="N7" i="8"/>
  <c r="N43" i="8"/>
  <c r="N38" i="8"/>
  <c r="N6" i="8"/>
  <c r="N18" i="8"/>
  <c r="N21" i="8"/>
  <c r="N35" i="8"/>
  <c r="N33" i="8"/>
  <c r="N27" i="8"/>
  <c r="N10" i="8"/>
  <c r="N14" i="8"/>
  <c r="N40" i="8"/>
  <c r="N28" i="8"/>
  <c r="N12" i="8"/>
  <c r="N26" i="8"/>
  <c r="N24" i="8"/>
  <c r="N36" i="8"/>
  <c r="N19" i="8"/>
  <c r="N34" i="8"/>
  <c r="N9" i="8"/>
  <c r="N13" i="8"/>
  <c r="N4" i="8"/>
  <c r="I14" i="8"/>
  <c r="I28" i="8"/>
  <c r="I29" i="8"/>
  <c r="I37" i="8"/>
  <c r="I40" i="8"/>
  <c r="I12" i="8"/>
  <c r="I26" i="8"/>
  <c r="I3" i="8"/>
  <c r="I15" i="8"/>
  <c r="I8" i="8"/>
  <c r="I7" i="8"/>
  <c r="I43" i="8"/>
  <c r="I38" i="8"/>
  <c r="I6" i="8"/>
  <c r="I18" i="8"/>
  <c r="I21" i="8"/>
  <c r="I35" i="8"/>
  <c r="I33" i="8"/>
  <c r="I27" i="8"/>
  <c r="I9" i="8"/>
  <c r="I39" i="8"/>
  <c r="I22" i="8"/>
  <c r="I13" i="8"/>
  <c r="I42" i="8"/>
  <c r="I4" i="8"/>
  <c r="I41" i="8"/>
  <c r="I10" i="8"/>
  <c r="I36" i="8"/>
  <c r="I19" i="8"/>
  <c r="I24" i="8"/>
  <c r="AB19" i="3"/>
  <c r="AB47" i="3"/>
  <c r="AB15" i="3"/>
  <c r="AB53" i="3"/>
  <c r="AB57" i="3"/>
  <c r="AB4" i="3"/>
  <c r="AB26" i="3"/>
  <c r="AB56" i="3"/>
  <c r="AB38" i="3"/>
  <c r="AB24" i="3"/>
  <c r="AB9" i="3"/>
  <c r="AB27" i="3"/>
  <c r="AB6" i="3"/>
  <c r="AG2" i="4"/>
  <c r="AL6" i="5"/>
  <c r="AL14" i="5"/>
  <c r="X14" i="5"/>
  <c r="X6" i="5"/>
  <c r="X4" i="5"/>
  <c r="X16" i="5"/>
  <c r="X17" i="5"/>
  <c r="X9" i="5"/>
  <c r="X13" i="5"/>
  <c r="X5" i="5"/>
  <c r="X2" i="5"/>
  <c r="X11" i="5"/>
  <c r="X15" i="5"/>
  <c r="AB5" i="4"/>
  <c r="AG5" i="4" s="1"/>
  <c r="AB4" i="4"/>
  <c r="AB3" i="4"/>
  <c r="AB7" i="1"/>
  <c r="AQ7" i="1" s="1"/>
  <c r="AR2" i="1" s="1"/>
  <c r="AB8" i="4"/>
  <c r="AB9" i="4"/>
  <c r="AG9" i="4" s="1"/>
  <c r="Y4" i="6"/>
  <c r="AC2" i="1" l="1"/>
  <c r="S16" i="7"/>
  <c r="S17" i="7"/>
  <c r="S13" i="7"/>
  <c r="S5" i="7"/>
  <c r="S2" i="7"/>
  <c r="S7" i="7"/>
  <c r="S14" i="7"/>
  <c r="S10" i="7"/>
  <c r="S9" i="7"/>
  <c r="S6" i="7"/>
  <c r="S12" i="7"/>
  <c r="S11" i="7"/>
  <c r="S19" i="7"/>
  <c r="S4" i="7"/>
  <c r="S3" i="7"/>
  <c r="S18" i="7"/>
  <c r="S15" i="7"/>
  <c r="S20" i="7"/>
  <c r="AR6" i="1"/>
  <c r="AC3" i="1"/>
  <c r="AC6" i="1"/>
  <c r="AC11" i="1"/>
  <c r="AR3" i="1"/>
  <c r="AR11" i="1"/>
  <c r="AC7" i="4"/>
  <c r="AC2" i="4"/>
  <c r="AC6" i="4"/>
  <c r="C2" i="2"/>
  <c r="AD2" i="1" s="1"/>
  <c r="AC12" i="1"/>
  <c r="AC10" i="1"/>
  <c r="AC4" i="1"/>
  <c r="AC5" i="1"/>
  <c r="AC7" i="1"/>
  <c r="AC8" i="1"/>
  <c r="AC9" i="1"/>
  <c r="O43" i="9"/>
  <c r="P43" i="9"/>
  <c r="O48" i="9"/>
  <c r="P48" i="9"/>
  <c r="O18" i="9"/>
  <c r="P18" i="9"/>
  <c r="O14" i="9"/>
  <c r="P14" i="9"/>
  <c r="O33" i="9"/>
  <c r="P33" i="9"/>
  <c r="O5" i="9"/>
  <c r="P5" i="9"/>
  <c r="O51" i="9"/>
  <c r="P51" i="9"/>
  <c r="O2" i="9"/>
  <c r="P2" i="9"/>
  <c r="O52" i="9"/>
  <c r="P52" i="9"/>
  <c r="O32" i="9"/>
  <c r="P32" i="9"/>
  <c r="O9" i="9"/>
  <c r="P9" i="9"/>
  <c r="O53" i="9"/>
  <c r="P53" i="9"/>
  <c r="O8" i="9"/>
  <c r="P8" i="9"/>
  <c r="O4" i="9"/>
  <c r="P4" i="9"/>
  <c r="O39" i="9"/>
  <c r="P39" i="9"/>
  <c r="O10" i="9"/>
  <c r="P10" i="9"/>
  <c r="O24" i="9"/>
  <c r="P24" i="9"/>
  <c r="O26" i="9"/>
  <c r="P26" i="9"/>
  <c r="O12" i="9"/>
  <c r="P12" i="9"/>
  <c r="O17" i="9"/>
  <c r="P17" i="9"/>
  <c r="O7" i="9"/>
  <c r="P7" i="9"/>
  <c r="O11" i="9"/>
  <c r="P11" i="9"/>
  <c r="O34" i="9"/>
  <c r="P34" i="9"/>
  <c r="O29" i="9"/>
  <c r="P29" i="9"/>
  <c r="O25" i="9"/>
  <c r="P25" i="9"/>
  <c r="O28" i="9"/>
  <c r="P28" i="9"/>
  <c r="O15" i="9"/>
  <c r="P15" i="9"/>
  <c r="O35" i="9"/>
  <c r="P35" i="9"/>
  <c r="O31" i="9"/>
  <c r="P31" i="9"/>
  <c r="O23" i="9"/>
  <c r="P23" i="9"/>
  <c r="P46" i="9"/>
  <c r="O46" i="9"/>
  <c r="Q2" i="9"/>
  <c r="Q53" i="9"/>
  <c r="Q4" i="9"/>
  <c r="Q10" i="9"/>
  <c r="Q26" i="9"/>
  <c r="Q17" i="9"/>
  <c r="Q29" i="9"/>
  <c r="Q35" i="9"/>
  <c r="Q11" i="9"/>
  <c r="Q34" i="9"/>
  <c r="Q25" i="9"/>
  <c r="Q28" i="9"/>
  <c r="Q15" i="9"/>
  <c r="Q31" i="9"/>
  <c r="Q23" i="9"/>
  <c r="Q43" i="9"/>
  <c r="Q18" i="9"/>
  <c r="Q33" i="9"/>
  <c r="Q5" i="9"/>
  <c r="Q51" i="9"/>
  <c r="Q52" i="9"/>
  <c r="Q32" i="9"/>
  <c r="Q9" i="9"/>
  <c r="Q8" i="9"/>
  <c r="Q39" i="9"/>
  <c r="Q24" i="9"/>
  <c r="Q12" i="9"/>
  <c r="Q7" i="9"/>
  <c r="Y5" i="8"/>
  <c r="Z5" i="8"/>
  <c r="Y30" i="8"/>
  <c r="Z30" i="8"/>
  <c r="Y25" i="8"/>
  <c r="Z25" i="8"/>
  <c r="Y20" i="8"/>
  <c r="Z20" i="8"/>
  <c r="Y23" i="8"/>
  <c r="Z23" i="8"/>
  <c r="Y16" i="8"/>
  <c r="Z16" i="8"/>
  <c r="Y17" i="8"/>
  <c r="Z17" i="8"/>
  <c r="Y32" i="8"/>
  <c r="Z32" i="8"/>
  <c r="Y31" i="8"/>
  <c r="Z31" i="8"/>
  <c r="Y2" i="8"/>
  <c r="Z2" i="8"/>
  <c r="Z11" i="8"/>
  <c r="Y11" i="8"/>
  <c r="AF8" i="4"/>
  <c r="AF3" i="4"/>
  <c r="AF4" i="4"/>
  <c r="AF5" i="4"/>
  <c r="AE8" i="4"/>
  <c r="AE3" i="4"/>
  <c r="AE4" i="4"/>
  <c r="AE5" i="4"/>
  <c r="AG4" i="4"/>
  <c r="Z50" i="3"/>
  <c r="Z14" i="3"/>
  <c r="Z32" i="3"/>
  <c r="Z37" i="3"/>
  <c r="Z12" i="3"/>
  <c r="Z48" i="3"/>
  <c r="Z29" i="3"/>
  <c r="Z25" i="3"/>
  <c r="Z41" i="3"/>
  <c r="Z10" i="3"/>
  <c r="Z23" i="3"/>
  <c r="Z51" i="3"/>
  <c r="Z17" i="3"/>
  <c r="Z52" i="3"/>
  <c r="Z7" i="3"/>
  <c r="Z2" i="3"/>
  <c r="Z36" i="3"/>
  <c r="Z16" i="3"/>
  <c r="Z42" i="3"/>
  <c r="Z43" i="3"/>
  <c r="Z33" i="3"/>
  <c r="Z8" i="3"/>
  <c r="Z45" i="3"/>
  <c r="Z3" i="3"/>
  <c r="Z35" i="3"/>
  <c r="Z44" i="3"/>
  <c r="Z31" i="3"/>
  <c r="Z34" i="3"/>
  <c r="Z55" i="3"/>
  <c r="Z18" i="3"/>
  <c r="Y50" i="3"/>
  <c r="Y14" i="3"/>
  <c r="Y32" i="3"/>
  <c r="Y37" i="3"/>
  <c r="Y12" i="3"/>
  <c r="Y48" i="3"/>
  <c r="Y29" i="3"/>
  <c r="Y25" i="3"/>
  <c r="Y41" i="3"/>
  <c r="Y10" i="3"/>
  <c r="Y23" i="3"/>
  <c r="Y51" i="3"/>
  <c r="Y17" i="3"/>
  <c r="Y52" i="3"/>
  <c r="Y7" i="3"/>
  <c r="Y2" i="3"/>
  <c r="Y36" i="3"/>
  <c r="Y16" i="3"/>
  <c r="Y42" i="3"/>
  <c r="Y43" i="3"/>
  <c r="Y33" i="3"/>
  <c r="Y8" i="3"/>
  <c r="Y45" i="3"/>
  <c r="Y3" i="3"/>
  <c r="Y35" i="3"/>
  <c r="Y44" i="3"/>
  <c r="Y31" i="3"/>
  <c r="Y34" i="3"/>
  <c r="Y55" i="3"/>
  <c r="Y18" i="3"/>
  <c r="P13" i="7"/>
  <c r="P6" i="7"/>
  <c r="P11" i="7"/>
  <c r="P16" i="7"/>
  <c r="P7" i="7"/>
  <c r="P10" i="7"/>
  <c r="P5" i="7"/>
  <c r="P15" i="7"/>
  <c r="P20" i="7"/>
  <c r="P2" i="7"/>
  <c r="P3" i="7"/>
  <c r="P18" i="7"/>
  <c r="P12" i="7"/>
  <c r="P14" i="7"/>
  <c r="P19" i="7"/>
  <c r="P4" i="7"/>
  <c r="P9" i="7"/>
  <c r="P17" i="7"/>
  <c r="P8" i="7"/>
  <c r="O13" i="7"/>
  <c r="O6" i="7"/>
  <c r="O11" i="7"/>
  <c r="O16" i="7"/>
  <c r="O7" i="7"/>
  <c r="O10" i="7"/>
  <c r="O5" i="7"/>
  <c r="O15" i="7"/>
  <c r="O20" i="7"/>
  <c r="O2" i="7"/>
  <c r="O3" i="7"/>
  <c r="O18" i="7"/>
  <c r="O12" i="7"/>
  <c r="O14" i="7"/>
  <c r="O19" i="7"/>
  <c r="O4" i="7"/>
  <c r="O9" i="7"/>
  <c r="O17" i="7"/>
  <c r="O8" i="7"/>
  <c r="Z12" i="6"/>
  <c r="Z11" i="6"/>
  <c r="Z14" i="6"/>
  <c r="Z9" i="6"/>
  <c r="Z5" i="6"/>
  <c r="Z8" i="6"/>
  <c r="Z3" i="6"/>
  <c r="Z19" i="6"/>
  <c r="Z7" i="6"/>
  <c r="Z15" i="6"/>
  <c r="Z16" i="6"/>
  <c r="Z13" i="6"/>
  <c r="Z18" i="6"/>
  <c r="Z2" i="6"/>
  <c r="Z17" i="6"/>
  <c r="Z10" i="6"/>
  <c r="Z4" i="6"/>
  <c r="Y12" i="6"/>
  <c r="Y11" i="6"/>
  <c r="Y14" i="6"/>
  <c r="Y9" i="6"/>
  <c r="Y5" i="6"/>
  <c r="Y8" i="6"/>
  <c r="Y3" i="6"/>
  <c r="Y19" i="6"/>
  <c r="Y7" i="6"/>
  <c r="Y15" i="6"/>
  <c r="Y16" i="6"/>
  <c r="Y13" i="6"/>
  <c r="Y18" i="6"/>
  <c r="Y2" i="6"/>
  <c r="Y17" i="6"/>
  <c r="Y10" i="6"/>
  <c r="AD11" i="1" l="1"/>
  <c r="AD3" i="1"/>
  <c r="AD6" i="1"/>
  <c r="AG3" i="4"/>
  <c r="AG8" i="4"/>
  <c r="Q14" i="9"/>
  <c r="AA17" i="8"/>
  <c r="AA2" i="8"/>
  <c r="AA32" i="8"/>
  <c r="AA23" i="8"/>
  <c r="AA30" i="8"/>
  <c r="AA5" i="8"/>
  <c r="AA31" i="8"/>
  <c r="AA16" i="8"/>
  <c r="AA25" i="8"/>
  <c r="X20" i="8"/>
  <c r="AA20" i="8"/>
  <c r="W20" i="3"/>
  <c r="W54" i="3"/>
  <c r="W49" i="3"/>
  <c r="W58" i="3"/>
  <c r="W39" i="3"/>
  <c r="R20" i="3"/>
  <c r="R49" i="3"/>
  <c r="R58" i="3"/>
  <c r="R54" i="3"/>
  <c r="R39" i="3"/>
  <c r="H3" i="2"/>
  <c r="M58" i="3"/>
  <c r="M54" i="3"/>
  <c r="M39" i="3"/>
  <c r="M20" i="3"/>
  <c r="M49" i="3"/>
  <c r="C9" i="2"/>
  <c r="E6" i="2"/>
  <c r="G6" i="2"/>
  <c r="D4" i="2"/>
  <c r="AG3" i="5"/>
  <c r="AG5" i="5"/>
  <c r="AG15" i="5"/>
  <c r="AG9" i="5"/>
  <c r="AG4" i="5"/>
  <c r="AG16" i="5"/>
  <c r="AG17" i="5"/>
  <c r="AG2" i="5"/>
  <c r="AG10" i="5"/>
  <c r="AG11" i="5"/>
  <c r="E4" i="2"/>
  <c r="AB4" i="5"/>
  <c r="AB3" i="5"/>
  <c r="AB15" i="5"/>
  <c r="AB17" i="5"/>
  <c r="AB10" i="5"/>
  <c r="AB5" i="5"/>
  <c r="AB11" i="5"/>
  <c r="AB16" i="5"/>
  <c r="AB2" i="5"/>
  <c r="AB9" i="5"/>
  <c r="G4" i="2"/>
  <c r="R3" i="5"/>
  <c r="R4" i="5"/>
  <c r="R17" i="5"/>
  <c r="R2" i="5"/>
  <c r="R5" i="5"/>
  <c r="R10" i="5"/>
  <c r="R15" i="5"/>
  <c r="R16" i="5"/>
  <c r="R11" i="5"/>
  <c r="R9" i="5"/>
  <c r="F4" i="2"/>
  <c r="M10" i="5"/>
  <c r="M4" i="5"/>
  <c r="M2" i="5"/>
  <c r="M9" i="5"/>
  <c r="M5" i="5"/>
  <c r="M11" i="5"/>
  <c r="M3" i="5"/>
  <c r="M15" i="5"/>
  <c r="M13" i="5"/>
  <c r="M18" i="5"/>
  <c r="M19" i="5"/>
  <c r="M17" i="5"/>
  <c r="M16" i="5"/>
  <c r="B4" i="2"/>
  <c r="H10" i="5"/>
  <c r="H17" i="5"/>
  <c r="H13" i="5"/>
  <c r="H18" i="5"/>
  <c r="H11" i="5"/>
  <c r="H2" i="5"/>
  <c r="H3" i="5"/>
  <c r="D2" i="2"/>
  <c r="AN2" i="1" s="1"/>
  <c r="AM7" i="1"/>
  <c r="AM8" i="1"/>
  <c r="AM9" i="1"/>
  <c r="AM5" i="1"/>
  <c r="AM4" i="1"/>
  <c r="AM12" i="1"/>
  <c r="AM10" i="1"/>
  <c r="AH10" i="1"/>
  <c r="AH4" i="1"/>
  <c r="E2" i="2"/>
  <c r="AI2" i="1" s="1"/>
  <c r="AH7" i="1"/>
  <c r="AH8" i="1"/>
  <c r="AH9" i="1"/>
  <c r="AH5" i="1"/>
  <c r="AH12" i="1"/>
  <c r="G2" i="2"/>
  <c r="S2" i="1" s="1"/>
  <c r="R12" i="1"/>
  <c r="R5" i="1"/>
  <c r="R4" i="1"/>
  <c r="R10" i="1"/>
  <c r="R9" i="1"/>
  <c r="R8" i="1"/>
  <c r="R7" i="1"/>
  <c r="F2" i="2"/>
  <c r="N2" i="1" s="1"/>
  <c r="M7" i="1"/>
  <c r="M9" i="1"/>
  <c r="B2" i="2"/>
  <c r="I2" i="1" s="1"/>
  <c r="H12" i="1"/>
  <c r="H8" i="1"/>
  <c r="H9" i="1"/>
  <c r="H4" i="1"/>
  <c r="H10" i="1"/>
  <c r="H5" i="1"/>
  <c r="H7" i="1"/>
  <c r="AD12" i="1"/>
  <c r="AD10" i="1"/>
  <c r="AD4" i="1"/>
  <c r="AD7" i="1"/>
  <c r="AD9" i="1"/>
  <c r="AD5" i="1"/>
  <c r="AD8" i="1"/>
  <c r="B5" i="2"/>
  <c r="I5" i="2"/>
  <c r="H5" i="2"/>
  <c r="B6" i="2"/>
  <c r="C8" i="2"/>
  <c r="Q48" i="9"/>
  <c r="C5" i="2"/>
  <c r="C6" i="2"/>
  <c r="C3" i="2"/>
  <c r="I3" i="2"/>
  <c r="Q46" i="9"/>
  <c r="B3" i="2"/>
  <c r="M23" i="9"/>
  <c r="H23" i="9"/>
  <c r="M31" i="9"/>
  <c r="H31" i="9"/>
  <c r="M35" i="9"/>
  <c r="H35" i="9"/>
  <c r="M15" i="9"/>
  <c r="H15" i="9"/>
  <c r="M28" i="9"/>
  <c r="H28" i="9"/>
  <c r="M25" i="9"/>
  <c r="H25" i="9"/>
  <c r="M29" i="9"/>
  <c r="H29" i="9"/>
  <c r="M34" i="9"/>
  <c r="H34" i="9"/>
  <c r="M11" i="9"/>
  <c r="H11" i="9"/>
  <c r="M7" i="9"/>
  <c r="H7" i="9"/>
  <c r="M17" i="9"/>
  <c r="H17" i="9"/>
  <c r="M12" i="9"/>
  <c r="H12" i="9"/>
  <c r="M26" i="9"/>
  <c r="H26" i="9"/>
  <c r="M24" i="9"/>
  <c r="H24" i="9"/>
  <c r="M10" i="9"/>
  <c r="H10" i="9"/>
  <c r="M39" i="9"/>
  <c r="H39" i="9"/>
  <c r="M4" i="9"/>
  <c r="H4" i="9"/>
  <c r="M8" i="9"/>
  <c r="H8" i="9"/>
  <c r="M53" i="9"/>
  <c r="H53" i="9"/>
  <c r="M9" i="9"/>
  <c r="H9" i="9"/>
  <c r="M32" i="9"/>
  <c r="H32" i="9"/>
  <c r="M52" i="9"/>
  <c r="H52" i="9"/>
  <c r="M2" i="9"/>
  <c r="H2" i="9"/>
  <c r="M51" i="9"/>
  <c r="H51" i="9"/>
  <c r="M5" i="9"/>
  <c r="H5" i="9"/>
  <c r="M33" i="9"/>
  <c r="H33" i="9"/>
  <c r="M14" i="9"/>
  <c r="H14" i="9"/>
  <c r="H1048575" i="9" s="1"/>
  <c r="M18" i="9"/>
  <c r="H18" i="9"/>
  <c r="M48" i="9"/>
  <c r="H48" i="9"/>
  <c r="M43" i="9"/>
  <c r="H43" i="9"/>
  <c r="M46" i="9"/>
  <c r="H46" i="9"/>
  <c r="H1048563" i="8"/>
  <c r="W11" i="8"/>
  <c r="R11" i="8"/>
  <c r="M11" i="8"/>
  <c r="H11" i="8"/>
  <c r="M17" i="7"/>
  <c r="M9" i="7"/>
  <c r="M4" i="7"/>
  <c r="M19" i="7"/>
  <c r="M14" i="7"/>
  <c r="M12" i="7"/>
  <c r="M18" i="7"/>
  <c r="M3" i="7"/>
  <c r="M2" i="7"/>
  <c r="M20" i="7"/>
  <c r="M15" i="7"/>
  <c r="M5" i="7"/>
  <c r="M10" i="7"/>
  <c r="M7" i="7"/>
  <c r="M16" i="7"/>
  <c r="H1048563" i="7"/>
  <c r="M11" i="7"/>
  <c r="M6" i="7"/>
  <c r="M13" i="7"/>
  <c r="M8" i="7"/>
  <c r="H8" i="7"/>
  <c r="W10" i="6"/>
  <c r="R10" i="6"/>
  <c r="M10" i="6"/>
  <c r="W17" i="6"/>
  <c r="R17" i="6"/>
  <c r="M17" i="6"/>
  <c r="W2" i="6"/>
  <c r="R2" i="6"/>
  <c r="M2" i="6"/>
  <c r="W18" i="6"/>
  <c r="R18" i="6"/>
  <c r="M18" i="6"/>
  <c r="W13" i="6"/>
  <c r="R13" i="6"/>
  <c r="M13" i="6"/>
  <c r="W16" i="6"/>
  <c r="R16" i="6"/>
  <c r="M16" i="6"/>
  <c r="W15" i="6"/>
  <c r="R15" i="6"/>
  <c r="M15" i="6"/>
  <c r="W7" i="6"/>
  <c r="R7" i="6"/>
  <c r="M7" i="6"/>
  <c r="W19" i="6"/>
  <c r="R19" i="6"/>
  <c r="M19" i="6"/>
  <c r="W3" i="6"/>
  <c r="R3" i="6"/>
  <c r="M3" i="6"/>
  <c r="W8" i="6"/>
  <c r="R8" i="6"/>
  <c r="M8" i="6"/>
  <c r="W5" i="6"/>
  <c r="R5" i="6"/>
  <c r="M5" i="6"/>
  <c r="W9" i="6"/>
  <c r="R9" i="6"/>
  <c r="M9" i="6"/>
  <c r="W14" i="6"/>
  <c r="R14" i="6"/>
  <c r="M14" i="6"/>
  <c r="W11" i="6"/>
  <c r="R11" i="6"/>
  <c r="M11" i="6"/>
  <c r="W12" i="6"/>
  <c r="R12" i="6"/>
  <c r="M12" i="6"/>
  <c r="W4" i="6"/>
  <c r="R4" i="6"/>
  <c r="M4" i="6"/>
  <c r="AC5" i="4"/>
  <c r="R5" i="4"/>
  <c r="M5" i="4"/>
  <c r="H5" i="4"/>
  <c r="AC4" i="4"/>
  <c r="R4" i="4"/>
  <c r="M4" i="4"/>
  <c r="H4" i="4"/>
  <c r="AC3" i="4"/>
  <c r="R3" i="4"/>
  <c r="M3" i="4"/>
  <c r="H3" i="4"/>
  <c r="AC8" i="4"/>
  <c r="R8" i="4"/>
  <c r="M8" i="4"/>
  <c r="H8" i="4"/>
  <c r="AC9" i="4"/>
  <c r="R9" i="4"/>
  <c r="M9" i="4"/>
  <c r="H9" i="4"/>
  <c r="W18" i="3"/>
  <c r="R18" i="3"/>
  <c r="M18" i="3"/>
  <c r="W55" i="3"/>
  <c r="R55" i="3"/>
  <c r="M55" i="3"/>
  <c r="W34" i="3"/>
  <c r="R34" i="3"/>
  <c r="M34" i="3"/>
  <c r="W31" i="3"/>
  <c r="R31" i="3"/>
  <c r="M31" i="3"/>
  <c r="W44" i="3"/>
  <c r="R44" i="3"/>
  <c r="M44" i="3"/>
  <c r="W35" i="3"/>
  <c r="R35" i="3"/>
  <c r="M35" i="3"/>
  <c r="W3" i="3"/>
  <c r="R3" i="3"/>
  <c r="M3" i="3"/>
  <c r="W45" i="3"/>
  <c r="R45" i="3"/>
  <c r="M45" i="3"/>
  <c r="W8" i="3"/>
  <c r="R8" i="3"/>
  <c r="M8" i="3"/>
  <c r="W33" i="3"/>
  <c r="R33" i="3"/>
  <c r="M33" i="3"/>
  <c r="W43" i="3"/>
  <c r="R43" i="3"/>
  <c r="M43" i="3"/>
  <c r="W42" i="3"/>
  <c r="R42" i="3"/>
  <c r="M42" i="3"/>
  <c r="W16" i="3"/>
  <c r="R16" i="3"/>
  <c r="M16" i="3"/>
  <c r="W36" i="3"/>
  <c r="R36" i="3"/>
  <c r="M36" i="3"/>
  <c r="W2" i="3"/>
  <c r="R2" i="3"/>
  <c r="M2" i="3"/>
  <c r="W7" i="3"/>
  <c r="R7" i="3"/>
  <c r="M7" i="3"/>
  <c r="W52" i="3"/>
  <c r="R52" i="3"/>
  <c r="M52" i="3"/>
  <c r="W17" i="3"/>
  <c r="R17" i="3"/>
  <c r="M17" i="3"/>
  <c r="W51" i="3"/>
  <c r="R51" i="3"/>
  <c r="M51" i="3"/>
  <c r="W23" i="3"/>
  <c r="R23" i="3"/>
  <c r="M23" i="3"/>
  <c r="W10" i="3"/>
  <c r="R10" i="3"/>
  <c r="M10" i="3"/>
  <c r="W41" i="3"/>
  <c r="R41" i="3"/>
  <c r="M41" i="3"/>
  <c r="W25" i="3"/>
  <c r="R25" i="3"/>
  <c r="M25" i="3"/>
  <c r="W29" i="3"/>
  <c r="R29" i="3"/>
  <c r="M29" i="3"/>
  <c r="W48" i="3"/>
  <c r="R48" i="3"/>
  <c r="M48" i="3"/>
  <c r="W12" i="3"/>
  <c r="R12" i="3"/>
  <c r="M12" i="3"/>
  <c r="W37" i="3"/>
  <c r="R37" i="3"/>
  <c r="M37" i="3"/>
  <c r="H1048575" i="3"/>
  <c r="W14" i="3"/>
  <c r="R14" i="3"/>
  <c r="M14" i="3"/>
  <c r="W50" i="3"/>
  <c r="R50" i="3"/>
  <c r="M50" i="3"/>
  <c r="W32" i="3"/>
  <c r="R32" i="3"/>
  <c r="M32" i="3"/>
  <c r="W21" i="3"/>
  <c r="R21" i="3"/>
  <c r="M21" i="3"/>
  <c r="H21" i="3"/>
  <c r="X28" i="3" l="1"/>
  <c r="X22" i="3"/>
  <c r="X5" i="3"/>
  <c r="X46" i="3"/>
  <c r="X59" i="3"/>
  <c r="X11" i="3"/>
  <c r="X40" i="3"/>
  <c r="X30" i="3"/>
  <c r="X13" i="3"/>
  <c r="S22" i="3"/>
  <c r="S59" i="3"/>
  <c r="S5" i="3"/>
  <c r="S11" i="3"/>
  <c r="S30" i="3"/>
  <c r="S46" i="3"/>
  <c r="S13" i="3"/>
  <c r="S40" i="3"/>
  <c r="S28" i="3"/>
  <c r="N30" i="3"/>
  <c r="N40" i="3"/>
  <c r="N46" i="3"/>
  <c r="N28" i="3"/>
  <c r="N13" i="3"/>
  <c r="N22" i="3"/>
  <c r="N59" i="3"/>
  <c r="N11" i="3"/>
  <c r="N5" i="3"/>
  <c r="I30" i="3"/>
  <c r="I46" i="3"/>
  <c r="I28" i="3"/>
  <c r="I22" i="3"/>
  <c r="I11" i="3"/>
  <c r="I5" i="3"/>
  <c r="I59" i="3"/>
  <c r="AH7" i="5"/>
  <c r="AH18" i="5"/>
  <c r="AH12" i="5"/>
  <c r="AH13" i="5"/>
  <c r="AH8" i="5"/>
  <c r="AH19" i="5"/>
  <c r="AC8" i="5"/>
  <c r="AC19" i="5"/>
  <c r="AC18" i="5"/>
  <c r="AC7" i="5"/>
  <c r="AC13" i="5"/>
  <c r="AC12" i="5"/>
  <c r="S19" i="5"/>
  <c r="S8" i="5"/>
  <c r="S7" i="5"/>
  <c r="S13" i="5"/>
  <c r="S18" i="5"/>
  <c r="S12" i="5"/>
  <c r="N7" i="5"/>
  <c r="N12" i="5"/>
  <c r="N8" i="5"/>
  <c r="I7" i="5"/>
  <c r="I12" i="5"/>
  <c r="I8" i="5"/>
  <c r="J8" i="2"/>
  <c r="H1048576" i="4"/>
  <c r="H1048576" i="5"/>
  <c r="N46" i="9"/>
  <c r="N14" i="9"/>
  <c r="N2" i="9"/>
  <c r="N8" i="9"/>
  <c r="N24" i="9"/>
  <c r="N7" i="9"/>
  <c r="N25" i="9"/>
  <c r="N31" i="9"/>
  <c r="N37" i="9"/>
  <c r="N45" i="9"/>
  <c r="N36" i="9"/>
  <c r="N3" i="9"/>
  <c r="N52" i="9"/>
  <c r="N18" i="9"/>
  <c r="N10" i="9"/>
  <c r="N35" i="9"/>
  <c r="N6" i="9"/>
  <c r="N42" i="9"/>
  <c r="N43" i="9"/>
  <c r="N33" i="9"/>
  <c r="N32" i="9"/>
  <c r="N4" i="9"/>
  <c r="N26" i="9"/>
  <c r="N11" i="9"/>
  <c r="N28" i="9"/>
  <c r="N23" i="9"/>
  <c r="N21" i="9"/>
  <c r="N47" i="9"/>
  <c r="N44" i="9"/>
  <c r="N38" i="9"/>
  <c r="N40" i="9"/>
  <c r="N53" i="9"/>
  <c r="N29" i="9"/>
  <c r="N50" i="9"/>
  <c r="N49" i="9"/>
  <c r="N48" i="9"/>
  <c r="N5" i="9"/>
  <c r="N9" i="9"/>
  <c r="N39" i="9"/>
  <c r="N12" i="9"/>
  <c r="N34" i="9"/>
  <c r="N15" i="9"/>
  <c r="N30" i="9"/>
  <c r="N27" i="9"/>
  <c r="N41" i="9"/>
  <c r="N16" i="9"/>
  <c r="N22" i="9"/>
  <c r="N19" i="9"/>
  <c r="N51" i="9"/>
  <c r="N17" i="9"/>
  <c r="N13" i="9"/>
  <c r="N20" i="9"/>
  <c r="R27" i="9"/>
  <c r="R30" i="9"/>
  <c r="R49" i="9"/>
  <c r="R21" i="9"/>
  <c r="R50" i="9"/>
  <c r="R6" i="9"/>
  <c r="R20" i="9"/>
  <c r="R36" i="9"/>
  <c r="R40" i="9"/>
  <c r="R19" i="9"/>
  <c r="R37" i="9"/>
  <c r="R44" i="9"/>
  <c r="R16" i="9"/>
  <c r="R13" i="9"/>
  <c r="R45" i="9"/>
  <c r="R38" i="9"/>
  <c r="R22" i="9"/>
  <c r="R3" i="9"/>
  <c r="R47" i="9"/>
  <c r="R41" i="9"/>
  <c r="R42" i="9"/>
  <c r="AB6" i="6"/>
  <c r="AB14" i="8"/>
  <c r="AB28" i="8"/>
  <c r="AB42" i="8"/>
  <c r="AB21" i="8"/>
  <c r="AB29" i="8"/>
  <c r="AB37" i="8"/>
  <c r="AB5" i="8"/>
  <c r="AB30" i="8"/>
  <c r="J7" i="2"/>
  <c r="AB20" i="8"/>
  <c r="AB4" i="8"/>
  <c r="AB6" i="8"/>
  <c r="AB8" i="8"/>
  <c r="AB41" i="8"/>
  <c r="AB32" i="8"/>
  <c r="AB27" i="8"/>
  <c r="AB34" i="8"/>
  <c r="AB17" i="8"/>
  <c r="AB40" i="8"/>
  <c r="AB12" i="8"/>
  <c r="AB22" i="8"/>
  <c r="AB38" i="8"/>
  <c r="AB35" i="8"/>
  <c r="AB36" i="8"/>
  <c r="AB19" i="8"/>
  <c r="AB23" i="8"/>
  <c r="AB25" i="8"/>
  <c r="AB10" i="8"/>
  <c r="AB9" i="8"/>
  <c r="AB13" i="8"/>
  <c r="AB7" i="8"/>
  <c r="AB33" i="8"/>
  <c r="AB3" i="8"/>
  <c r="AB26" i="8"/>
  <c r="AB18" i="8"/>
  <c r="AB2" i="8"/>
  <c r="AB15" i="8"/>
  <c r="AB16" i="8"/>
  <c r="AB31" i="8"/>
  <c r="AB39" i="8"/>
  <c r="AB43" i="8"/>
  <c r="AB24" i="8"/>
  <c r="AH7" i="4"/>
  <c r="AH6" i="4"/>
  <c r="AH2" i="4"/>
  <c r="X24" i="3"/>
  <c r="X56" i="3"/>
  <c r="X38" i="3"/>
  <c r="X57" i="3"/>
  <c r="X26" i="3"/>
  <c r="X4" i="3"/>
  <c r="X53" i="3"/>
  <c r="X15" i="3"/>
  <c r="X47" i="3"/>
  <c r="X19" i="3"/>
  <c r="X6" i="3"/>
  <c r="X27" i="3"/>
  <c r="X9" i="3"/>
  <c r="S19" i="3"/>
  <c r="S47" i="3"/>
  <c r="S15" i="3"/>
  <c r="S53" i="3"/>
  <c r="S9" i="3"/>
  <c r="S27" i="3"/>
  <c r="S6" i="3"/>
  <c r="S38" i="3"/>
  <c r="S57" i="3"/>
  <c r="S56" i="3"/>
  <c r="S4" i="3"/>
  <c r="S24" i="3"/>
  <c r="S26" i="3"/>
  <c r="N54" i="3"/>
  <c r="N19" i="3"/>
  <c r="N47" i="3"/>
  <c r="N57" i="3"/>
  <c r="N4" i="3"/>
  <c r="N26" i="3"/>
  <c r="N53" i="3"/>
  <c r="N15" i="3"/>
  <c r="N56" i="3"/>
  <c r="N6" i="3"/>
  <c r="N9" i="3"/>
  <c r="N27" i="3"/>
  <c r="N24" i="3"/>
  <c r="N38" i="3"/>
  <c r="I19" i="3"/>
  <c r="I47" i="3"/>
  <c r="I13" i="3"/>
  <c r="I57" i="3"/>
  <c r="I4" i="3"/>
  <c r="I40" i="3"/>
  <c r="I26" i="3"/>
  <c r="I53" i="3"/>
  <c r="I27" i="3"/>
  <c r="I24" i="3"/>
  <c r="I38" i="3"/>
  <c r="I15" i="3"/>
  <c r="I56" i="3"/>
  <c r="I6" i="3"/>
  <c r="I9" i="3"/>
  <c r="AD6" i="4"/>
  <c r="AD7" i="4"/>
  <c r="AD2" i="4"/>
  <c r="S7" i="4"/>
  <c r="S6" i="4"/>
  <c r="S2" i="4"/>
  <c r="N7" i="4"/>
  <c r="N6" i="4"/>
  <c r="N2" i="4"/>
  <c r="I7" i="4"/>
  <c r="I2" i="4"/>
  <c r="I6" i="4"/>
  <c r="X10" i="6"/>
  <c r="X6" i="6"/>
  <c r="S15" i="6"/>
  <c r="S6" i="6"/>
  <c r="N16" i="6"/>
  <c r="N6" i="6"/>
  <c r="I4" i="6"/>
  <c r="I9" i="6"/>
  <c r="I13" i="6"/>
  <c r="I17" i="6"/>
  <c r="I6" i="6"/>
  <c r="I3" i="6"/>
  <c r="I16" i="6"/>
  <c r="I10" i="6"/>
  <c r="I19" i="6"/>
  <c r="I8" i="6"/>
  <c r="I2" i="6"/>
  <c r="I5" i="6"/>
  <c r="I18" i="6"/>
  <c r="I15" i="6"/>
  <c r="I7" i="6"/>
  <c r="AH16" i="5"/>
  <c r="AH14" i="5"/>
  <c r="AH6" i="5"/>
  <c r="AC6" i="5"/>
  <c r="AC14" i="5"/>
  <c r="S16" i="5"/>
  <c r="S6" i="5"/>
  <c r="S14" i="5"/>
  <c r="N6" i="5"/>
  <c r="N14" i="5"/>
  <c r="I4" i="5"/>
  <c r="I14" i="5"/>
  <c r="I6" i="5"/>
  <c r="AN7" i="1"/>
  <c r="AN6" i="1"/>
  <c r="AN3" i="1"/>
  <c r="AN11" i="1"/>
  <c r="AI6" i="1"/>
  <c r="AI3" i="1"/>
  <c r="AI11" i="1"/>
  <c r="S5" i="1"/>
  <c r="S6" i="1"/>
  <c r="S11" i="1"/>
  <c r="S3" i="1"/>
  <c r="N8" i="1"/>
  <c r="N5" i="1"/>
  <c r="N6" i="1"/>
  <c r="N11" i="1"/>
  <c r="N4" i="1"/>
  <c r="N3" i="1"/>
  <c r="N12" i="1"/>
  <c r="N10" i="1"/>
  <c r="I3" i="1"/>
  <c r="I11" i="1"/>
  <c r="I6" i="1"/>
  <c r="R29" i="9"/>
  <c r="R17" i="9"/>
  <c r="R2" i="9"/>
  <c r="R39" i="9"/>
  <c r="S14" i="6"/>
  <c r="S18" i="6"/>
  <c r="R10" i="9"/>
  <c r="R34" i="9"/>
  <c r="R35" i="9"/>
  <c r="S2" i="6"/>
  <c r="R46" i="9"/>
  <c r="R51" i="9"/>
  <c r="R53" i="9"/>
  <c r="S11" i="6"/>
  <c r="S16" i="6"/>
  <c r="R14" i="9"/>
  <c r="R23" i="9"/>
  <c r="S7" i="6"/>
  <c r="S4" i="6"/>
  <c r="S12" i="6"/>
  <c r="AB11" i="8"/>
  <c r="X2" i="8"/>
  <c r="X31" i="8"/>
  <c r="X23" i="8"/>
  <c r="X17" i="8"/>
  <c r="X16" i="8"/>
  <c r="X30" i="8"/>
  <c r="X5" i="8"/>
  <c r="X25" i="8"/>
  <c r="X11" i="8"/>
  <c r="X32" i="8"/>
  <c r="S17" i="8"/>
  <c r="S16" i="8"/>
  <c r="S30" i="8"/>
  <c r="S20" i="8"/>
  <c r="S25" i="8"/>
  <c r="S5" i="8"/>
  <c r="S11" i="8"/>
  <c r="S32" i="8"/>
  <c r="S23" i="8"/>
  <c r="S2" i="8"/>
  <c r="S31" i="8"/>
  <c r="N20" i="8"/>
  <c r="N11" i="8"/>
  <c r="N31" i="8"/>
  <c r="N5" i="8"/>
  <c r="N23" i="8"/>
  <c r="N2" i="8"/>
  <c r="N32" i="8"/>
  <c r="N16" i="8"/>
  <c r="N17" i="8"/>
  <c r="N30" i="8"/>
  <c r="N25" i="8"/>
  <c r="S49" i="3"/>
  <c r="S20" i="3"/>
  <c r="S39" i="3"/>
  <c r="S58" i="3"/>
  <c r="S54" i="3"/>
  <c r="N18" i="3"/>
  <c r="N35" i="3"/>
  <c r="N34" i="3"/>
  <c r="N51" i="3"/>
  <c r="N16" i="3"/>
  <c r="N33" i="3"/>
  <c r="N31" i="3"/>
  <c r="N23" i="3"/>
  <c r="N58" i="3"/>
  <c r="N8" i="3"/>
  <c r="N36" i="3"/>
  <c r="N3" i="3"/>
  <c r="N25" i="3"/>
  <c r="N10" i="3"/>
  <c r="N41" i="3"/>
  <c r="N45" i="3"/>
  <c r="N29" i="3"/>
  <c r="N20" i="3"/>
  <c r="N52" i="3"/>
  <c r="N17" i="3"/>
  <c r="N43" i="3"/>
  <c r="N37" i="3"/>
  <c r="N48" i="3"/>
  <c r="N12" i="3"/>
  <c r="N42" i="3"/>
  <c r="N32" i="3"/>
  <c r="N39" i="3"/>
  <c r="N14" i="3"/>
  <c r="N50" i="3"/>
  <c r="N2" i="3"/>
  <c r="N44" i="3"/>
  <c r="N55" i="3"/>
  <c r="N21" i="3"/>
  <c r="N7" i="3"/>
  <c r="N49" i="3"/>
  <c r="AB45" i="3"/>
  <c r="AB54" i="3"/>
  <c r="AB20" i="3"/>
  <c r="AB49" i="3"/>
  <c r="AB39" i="3"/>
  <c r="AB58" i="3"/>
  <c r="X49" i="3"/>
  <c r="X58" i="3"/>
  <c r="X39" i="3"/>
  <c r="X54" i="3"/>
  <c r="X20" i="3"/>
  <c r="X50" i="3"/>
  <c r="X12" i="3"/>
  <c r="X41" i="3"/>
  <c r="X17" i="3"/>
  <c r="X36" i="3"/>
  <c r="X33" i="3"/>
  <c r="X35" i="3"/>
  <c r="X55" i="3"/>
  <c r="X14" i="3"/>
  <c r="X32" i="3"/>
  <c r="X29" i="3"/>
  <c r="X23" i="3"/>
  <c r="X7" i="3"/>
  <c r="X42" i="3"/>
  <c r="X45" i="3"/>
  <c r="X31" i="3"/>
  <c r="X21" i="3"/>
  <c r="X37" i="3"/>
  <c r="X25" i="3"/>
  <c r="X51" i="3"/>
  <c r="X2" i="3"/>
  <c r="X43" i="3"/>
  <c r="X3" i="3"/>
  <c r="X34" i="3"/>
  <c r="X48" i="3"/>
  <c r="X10" i="3"/>
  <c r="X52" i="3"/>
  <c r="X16" i="3"/>
  <c r="X8" i="3"/>
  <c r="X44" i="3"/>
  <c r="X18" i="3"/>
  <c r="S14" i="3"/>
  <c r="S48" i="3"/>
  <c r="S10" i="3"/>
  <c r="S52" i="3"/>
  <c r="S16" i="3"/>
  <c r="S8" i="3"/>
  <c r="S44" i="3"/>
  <c r="S18" i="3"/>
  <c r="S29" i="3"/>
  <c r="S23" i="3"/>
  <c r="S7" i="3"/>
  <c r="S42" i="3"/>
  <c r="S31" i="3"/>
  <c r="S21" i="3"/>
  <c r="S25" i="3"/>
  <c r="S2" i="3"/>
  <c r="S3" i="3"/>
  <c r="S12" i="3"/>
  <c r="S17" i="3"/>
  <c r="S33" i="3"/>
  <c r="S55" i="3"/>
  <c r="S32" i="3"/>
  <c r="S45" i="3"/>
  <c r="S37" i="3"/>
  <c r="S51" i="3"/>
  <c r="S43" i="3"/>
  <c r="S34" i="3"/>
  <c r="S50" i="3"/>
  <c r="S41" i="3"/>
  <c r="S36" i="3"/>
  <c r="S35" i="3"/>
  <c r="I54" i="3"/>
  <c r="I39" i="3"/>
  <c r="I20" i="3"/>
  <c r="I58" i="3"/>
  <c r="I49" i="3"/>
  <c r="I37" i="3"/>
  <c r="I25" i="3"/>
  <c r="I51" i="3"/>
  <c r="I2" i="3"/>
  <c r="I43" i="3"/>
  <c r="I3" i="3"/>
  <c r="I34" i="3"/>
  <c r="I44" i="3"/>
  <c r="I32" i="3"/>
  <c r="I23" i="3"/>
  <c r="I45" i="3"/>
  <c r="I21" i="3"/>
  <c r="I50" i="3"/>
  <c r="I12" i="3"/>
  <c r="I41" i="3"/>
  <c r="I17" i="3"/>
  <c r="I36" i="3"/>
  <c r="I33" i="3"/>
  <c r="I35" i="3"/>
  <c r="I55" i="3"/>
  <c r="I14" i="3"/>
  <c r="I48" i="3"/>
  <c r="I10" i="3"/>
  <c r="I52" i="3"/>
  <c r="I16" i="3"/>
  <c r="I8" i="3"/>
  <c r="I18" i="3"/>
  <c r="I29" i="3"/>
  <c r="I7" i="3"/>
  <c r="I42" i="3"/>
  <c r="I31" i="3"/>
  <c r="R4" i="7"/>
  <c r="R10" i="7"/>
  <c r="R2" i="7"/>
  <c r="N13" i="7"/>
  <c r="N7" i="7"/>
  <c r="N20" i="7"/>
  <c r="N12" i="7"/>
  <c r="N9" i="7"/>
  <c r="N2" i="7"/>
  <c r="N14" i="7"/>
  <c r="N11" i="7"/>
  <c r="N5" i="7"/>
  <c r="N3" i="7"/>
  <c r="N15" i="7"/>
  <c r="N4" i="7"/>
  <c r="N10" i="7"/>
  <c r="N17" i="7"/>
  <c r="N8" i="7"/>
  <c r="N19" i="7"/>
  <c r="N16" i="7"/>
  <c r="N18" i="7"/>
  <c r="N6" i="7"/>
  <c r="R8" i="7"/>
  <c r="R12" i="7"/>
  <c r="R13" i="7"/>
  <c r="R9" i="7"/>
  <c r="R7" i="7"/>
  <c r="R20" i="7"/>
  <c r="R18" i="7"/>
  <c r="R6" i="7"/>
  <c r="R15" i="7"/>
  <c r="R17" i="7"/>
  <c r="R16" i="7"/>
  <c r="R14" i="7"/>
  <c r="R11" i="7"/>
  <c r="R5" i="7"/>
  <c r="R3" i="7"/>
  <c r="R19" i="7"/>
  <c r="N17" i="6"/>
  <c r="N18" i="6"/>
  <c r="N7" i="6"/>
  <c r="X8" i="6"/>
  <c r="N10" i="6"/>
  <c r="X17" i="6"/>
  <c r="S19" i="6"/>
  <c r="X16" i="6"/>
  <c r="S9" i="6"/>
  <c r="N2" i="6"/>
  <c r="X7" i="6"/>
  <c r="X15" i="6"/>
  <c r="S10" i="6"/>
  <c r="N19" i="6"/>
  <c r="N4" i="6"/>
  <c r="X12" i="6"/>
  <c r="N9" i="6"/>
  <c r="S13" i="6"/>
  <c r="N11" i="6"/>
  <c r="X13" i="6"/>
  <c r="X11" i="6"/>
  <c r="X18" i="6"/>
  <c r="S5" i="6"/>
  <c r="X9" i="6"/>
  <c r="X19" i="6"/>
  <c r="X3" i="6"/>
  <c r="N5" i="6"/>
  <c r="X14" i="6"/>
  <c r="X2" i="6"/>
  <c r="S8" i="6"/>
  <c r="N12" i="6"/>
  <c r="N13" i="6"/>
  <c r="X5" i="6"/>
  <c r="S3" i="6"/>
  <c r="N15" i="6"/>
  <c r="S17" i="6"/>
  <c r="N3" i="6"/>
  <c r="N8" i="6"/>
  <c r="X4" i="6"/>
  <c r="N14" i="6"/>
  <c r="AH15" i="5"/>
  <c r="AH2" i="5"/>
  <c r="AH11" i="5"/>
  <c r="N13" i="5"/>
  <c r="N4" i="5"/>
  <c r="N16" i="5"/>
  <c r="N11" i="5"/>
  <c r="N10" i="5"/>
  <c r="N18" i="5"/>
  <c r="N9" i="5"/>
  <c r="N19" i="5"/>
  <c r="N2" i="5"/>
  <c r="N17" i="5"/>
  <c r="N15" i="5"/>
  <c r="N5" i="5"/>
  <c r="J4" i="2"/>
  <c r="AL3" i="5"/>
  <c r="AL11" i="5"/>
  <c r="AL16" i="5"/>
  <c r="AL2" i="5"/>
  <c r="AL4" i="5"/>
  <c r="AL9" i="5"/>
  <c r="AL15" i="5"/>
  <c r="AL17" i="5"/>
  <c r="AL5" i="5"/>
  <c r="AL10" i="5"/>
  <c r="I17" i="5"/>
  <c r="I15" i="5"/>
  <c r="I9" i="5"/>
  <c r="I18" i="5"/>
  <c r="I13" i="5"/>
  <c r="I16" i="5"/>
  <c r="I5" i="5"/>
  <c r="I10" i="5"/>
  <c r="I2" i="5"/>
  <c r="I11" i="5"/>
  <c r="I19" i="5"/>
  <c r="AC4" i="5"/>
  <c r="AC9" i="5"/>
  <c r="AC10" i="5"/>
  <c r="AH4" i="5"/>
  <c r="S17" i="5"/>
  <c r="S11" i="5"/>
  <c r="AH10" i="5"/>
  <c r="AH3" i="5"/>
  <c r="AH5" i="5"/>
  <c r="S4" i="5"/>
  <c r="AC15" i="5"/>
  <c r="AC3" i="5"/>
  <c r="S5" i="5"/>
  <c r="AC5" i="5"/>
  <c r="S10" i="5"/>
  <c r="S3" i="5"/>
  <c r="AC2" i="5"/>
  <c r="S9" i="5"/>
  <c r="AC17" i="5"/>
  <c r="S2" i="5"/>
  <c r="AH17" i="5"/>
  <c r="AC11" i="5"/>
  <c r="S15" i="5"/>
  <c r="N3" i="5"/>
  <c r="AC16" i="5"/>
  <c r="AH9" i="5"/>
  <c r="I3" i="5"/>
  <c r="AN4" i="1"/>
  <c r="AN8" i="1"/>
  <c r="AN12" i="1"/>
  <c r="AN10" i="1"/>
  <c r="AN9" i="1"/>
  <c r="AN5" i="1"/>
  <c r="AI9" i="1"/>
  <c r="AI5" i="1"/>
  <c r="AI12" i="1"/>
  <c r="AI10" i="1"/>
  <c r="AI8" i="1"/>
  <c r="AI4" i="1"/>
  <c r="AI7" i="1"/>
  <c r="S12" i="1"/>
  <c r="S8" i="1"/>
  <c r="S4" i="1"/>
  <c r="S7" i="1"/>
  <c r="S10" i="1"/>
  <c r="S9" i="1"/>
  <c r="J2" i="2"/>
  <c r="AS2" i="1" s="1"/>
  <c r="AR7" i="1"/>
  <c r="AR8" i="1"/>
  <c r="AR9" i="1"/>
  <c r="AR5" i="1"/>
  <c r="AR4" i="1"/>
  <c r="AR12" i="1"/>
  <c r="AR10" i="1"/>
  <c r="I9" i="1"/>
  <c r="I4" i="1"/>
  <c r="I10" i="1"/>
  <c r="I12" i="1"/>
  <c r="I8" i="1"/>
  <c r="I5" i="1"/>
  <c r="N9" i="1"/>
  <c r="N7" i="1"/>
  <c r="AH8" i="4"/>
  <c r="I9" i="4"/>
  <c r="AH9" i="4"/>
  <c r="I4" i="4"/>
  <c r="I8" i="4"/>
  <c r="I3" i="4"/>
  <c r="I5" i="4"/>
  <c r="AH3" i="4"/>
  <c r="AH5" i="4"/>
  <c r="S3" i="4"/>
  <c r="S4" i="4"/>
  <c r="S8" i="4"/>
  <c r="N3" i="4"/>
  <c r="N5" i="4"/>
  <c r="S9" i="4"/>
  <c r="N4" i="4"/>
  <c r="N9" i="4"/>
  <c r="N8" i="4"/>
  <c r="S5" i="4"/>
  <c r="I12" i="6"/>
  <c r="I11" i="6"/>
  <c r="I14" i="6"/>
  <c r="I30" i="8"/>
  <c r="I23" i="8"/>
  <c r="I32" i="8"/>
  <c r="I25" i="8"/>
  <c r="I16" i="8"/>
  <c r="I31" i="8"/>
  <c r="I20" i="8"/>
  <c r="I17" i="8"/>
  <c r="I2" i="8"/>
  <c r="I5" i="8"/>
  <c r="I11" i="8"/>
  <c r="R18" i="9"/>
  <c r="R9" i="9"/>
  <c r="R12" i="9"/>
  <c r="R15" i="9"/>
  <c r="R48" i="9"/>
  <c r="R5" i="9"/>
  <c r="R32" i="9"/>
  <c r="R4" i="9"/>
  <c r="R26" i="9"/>
  <c r="R11" i="9"/>
  <c r="R28" i="9"/>
  <c r="R43" i="9"/>
  <c r="R33" i="9"/>
  <c r="R52" i="9"/>
  <c r="R8" i="9"/>
  <c r="R24" i="9"/>
  <c r="R7" i="9"/>
  <c r="R25" i="9"/>
  <c r="R31" i="9"/>
  <c r="J5" i="2"/>
  <c r="AD3" i="4"/>
  <c r="AD4" i="4"/>
  <c r="AD8" i="4"/>
  <c r="AD5" i="4"/>
  <c r="AH4" i="4"/>
  <c r="AD9" i="4"/>
  <c r="J3" i="2"/>
  <c r="AB9" i="6"/>
  <c r="AB14" i="6"/>
  <c r="I7" i="1"/>
  <c r="AB2" i="6"/>
  <c r="AB15" i="6"/>
  <c r="J6" i="2"/>
  <c r="AC6" i="6" s="1"/>
  <c r="AB12" i="6"/>
  <c r="AB5" i="6"/>
  <c r="AB19" i="6"/>
  <c r="AB13" i="6"/>
  <c r="AB17" i="6"/>
  <c r="AB11" i="6"/>
  <c r="AB8" i="6"/>
  <c r="AB7" i="6"/>
  <c r="AB18" i="6"/>
  <c r="AB10" i="6"/>
  <c r="AB4" i="6"/>
  <c r="AB3" i="6"/>
  <c r="AB16" i="6"/>
  <c r="AB31" i="3"/>
  <c r="AB14" i="3"/>
  <c r="AB18" i="3"/>
  <c r="AB29" i="3"/>
  <c r="AB42" i="3"/>
  <c r="AB23" i="3"/>
  <c r="AB7" i="3"/>
  <c r="AB21" i="3"/>
  <c r="AB51" i="3"/>
  <c r="AB2" i="3"/>
  <c r="AB3" i="3"/>
  <c r="AB34" i="3"/>
  <c r="AB32" i="3"/>
  <c r="AB12" i="3"/>
  <c r="AB41" i="3"/>
  <c r="AB17" i="3"/>
  <c r="AB36" i="3"/>
  <c r="AB33" i="3"/>
  <c r="AB35" i="3"/>
  <c r="AB55" i="3"/>
  <c r="AB37" i="3"/>
  <c r="AB25" i="3"/>
  <c r="AB43" i="3"/>
  <c r="AB50" i="3"/>
  <c r="AB48" i="3"/>
  <c r="AB10" i="3"/>
  <c r="AB52" i="3"/>
  <c r="AB16" i="3"/>
  <c r="AB8" i="3"/>
  <c r="AB44" i="3"/>
  <c r="H1048576" i="1"/>
  <c r="AC30" i="3" l="1"/>
  <c r="AC40" i="3"/>
  <c r="AC59" i="3"/>
  <c r="AC5" i="3"/>
  <c r="AC28" i="3"/>
  <c r="AC46" i="3"/>
  <c r="AC11" i="3"/>
  <c r="AC13" i="3"/>
  <c r="AC22" i="3"/>
  <c r="AM13" i="5"/>
  <c r="AM18" i="5"/>
  <c r="AM19" i="5"/>
  <c r="AM12" i="5"/>
  <c r="AM7" i="5"/>
  <c r="AM8" i="5"/>
  <c r="S41" i="9"/>
  <c r="S50" i="9"/>
  <c r="S20" i="9"/>
  <c r="S27" i="9"/>
  <c r="S37" i="9"/>
  <c r="S38" i="9"/>
  <c r="S49" i="9"/>
  <c r="S30" i="9"/>
  <c r="S6" i="9"/>
  <c r="S16" i="9"/>
  <c r="S45" i="9"/>
  <c r="S21" i="9"/>
  <c r="S40" i="9"/>
  <c r="S13" i="9"/>
  <c r="S19" i="9"/>
  <c r="S44" i="9"/>
  <c r="S42" i="9"/>
  <c r="S22" i="9"/>
  <c r="S36" i="9"/>
  <c r="S47" i="9"/>
  <c r="S3" i="9"/>
  <c r="S12" i="9"/>
  <c r="S25" i="9"/>
  <c r="S24" i="9"/>
  <c r="S34" i="9"/>
  <c r="S52" i="9"/>
  <c r="S26" i="9"/>
  <c r="S51" i="9"/>
  <c r="S10" i="9"/>
  <c r="S29" i="9"/>
  <c r="S32" i="9"/>
  <c r="S17" i="9"/>
  <c r="S18" i="9"/>
  <c r="S43" i="9"/>
  <c r="S9" i="9"/>
  <c r="S2" i="9"/>
  <c r="S5" i="9"/>
  <c r="S33" i="9"/>
  <c r="S53" i="9"/>
  <c r="S15" i="9"/>
  <c r="S7" i="9"/>
  <c r="S28" i="9"/>
  <c r="S23" i="9"/>
  <c r="S4" i="9"/>
  <c r="S31" i="9"/>
  <c r="S39" i="9"/>
  <c r="S11" i="9"/>
  <c r="S8" i="9"/>
  <c r="S35" i="9"/>
  <c r="S14" i="9"/>
  <c r="S48" i="9"/>
  <c r="S46" i="9"/>
  <c r="AC7" i="8"/>
  <c r="AC4" i="8"/>
  <c r="AC9" i="8"/>
  <c r="AC40" i="8"/>
  <c r="AC29" i="8"/>
  <c r="AC27" i="8"/>
  <c r="AC43" i="8"/>
  <c r="AC22" i="8"/>
  <c r="AC19" i="8"/>
  <c r="AC33" i="8"/>
  <c r="AC42" i="8"/>
  <c r="AC26" i="8"/>
  <c r="AC3" i="8"/>
  <c r="AC35" i="8"/>
  <c r="AC41" i="8"/>
  <c r="AC39" i="8"/>
  <c r="AC14" i="8"/>
  <c r="AC21" i="8"/>
  <c r="AC38" i="8"/>
  <c r="AC13" i="8"/>
  <c r="AC12" i="8"/>
  <c r="AC37" i="8"/>
  <c r="AC18" i="8"/>
  <c r="AC10" i="8"/>
  <c r="AC36" i="8"/>
  <c r="AC6" i="8"/>
  <c r="AC24" i="8"/>
  <c r="AC15" i="8"/>
  <c r="AC8" i="8"/>
  <c r="AC28" i="8"/>
  <c r="AC34" i="8"/>
  <c r="AC19" i="3"/>
  <c r="AC15" i="3"/>
  <c r="AC57" i="3"/>
  <c r="AC56" i="3"/>
  <c r="AC38" i="3"/>
  <c r="AC27" i="3"/>
  <c r="AC47" i="3"/>
  <c r="AC53" i="3"/>
  <c r="AC4" i="3"/>
  <c r="AC26" i="3"/>
  <c r="AC24" i="3"/>
  <c r="AC9" i="3"/>
  <c r="AC6" i="3"/>
  <c r="AI9" i="4"/>
  <c r="AI6" i="4"/>
  <c r="AI2" i="4"/>
  <c r="AI7" i="4"/>
  <c r="AM3" i="5"/>
  <c r="AM14" i="5"/>
  <c r="AM6" i="5"/>
  <c r="AS3" i="1"/>
  <c r="AS11" i="1"/>
  <c r="AS6" i="1"/>
  <c r="AC17" i="8"/>
  <c r="AC25" i="8"/>
  <c r="AC5" i="8"/>
  <c r="AC31" i="8"/>
  <c r="AC23" i="8"/>
  <c r="AC2" i="8"/>
  <c r="AC16" i="8"/>
  <c r="AC30" i="8"/>
  <c r="AC11" i="8"/>
  <c r="AC20" i="8"/>
  <c r="AC32" i="8"/>
  <c r="AC49" i="3"/>
  <c r="AC20" i="3"/>
  <c r="AC39" i="3"/>
  <c r="AC58" i="3"/>
  <c r="AC54" i="3"/>
  <c r="AC37" i="3"/>
  <c r="AC25" i="3"/>
  <c r="AC51" i="3"/>
  <c r="AC2" i="3"/>
  <c r="AC43" i="3"/>
  <c r="AC3" i="3"/>
  <c r="AC34" i="3"/>
  <c r="AC50" i="3"/>
  <c r="AC12" i="3"/>
  <c r="AC41" i="3"/>
  <c r="AC17" i="3"/>
  <c r="AC36" i="3"/>
  <c r="AC33" i="3"/>
  <c r="AC35" i="3"/>
  <c r="AC14" i="3"/>
  <c r="AC48" i="3"/>
  <c r="AC10" i="3"/>
  <c r="AC52" i="3"/>
  <c r="AC16" i="3"/>
  <c r="AC8" i="3"/>
  <c r="AC44" i="3"/>
  <c r="AC18" i="3"/>
  <c r="AC32" i="3"/>
  <c r="AC29" i="3"/>
  <c r="AC23" i="3"/>
  <c r="AC7" i="3"/>
  <c r="AC42" i="3"/>
  <c r="AC45" i="3"/>
  <c r="AC31" i="3"/>
  <c r="AC21" i="3"/>
  <c r="AC55" i="3"/>
  <c r="I1048563" i="7"/>
  <c r="AM17" i="5"/>
  <c r="AM10" i="5"/>
  <c r="AM4" i="5"/>
  <c r="AM5" i="5"/>
  <c r="AM16" i="5"/>
  <c r="AM11" i="5"/>
  <c r="AM15" i="5"/>
  <c r="AM9" i="5"/>
  <c r="AM2" i="5"/>
  <c r="I1048576" i="1"/>
  <c r="AS4" i="1"/>
  <c r="AS7" i="1"/>
  <c r="AS8" i="1"/>
  <c r="AS9" i="1"/>
  <c r="AS5" i="1"/>
  <c r="AS12" i="1"/>
  <c r="AS10" i="1"/>
  <c r="I1048576" i="4"/>
  <c r="I1048570" i="6"/>
  <c r="I1048563" i="8"/>
  <c r="I1048575" i="9"/>
  <c r="AI8" i="4"/>
  <c r="AI5" i="4"/>
  <c r="AI3" i="4"/>
  <c r="AI4" i="4"/>
  <c r="AC3" i="6"/>
  <c r="AC16" i="6"/>
  <c r="AC8" i="6"/>
  <c r="AC18" i="6"/>
  <c r="AC9" i="6"/>
  <c r="AC2" i="6"/>
  <c r="AC12" i="6"/>
  <c r="AC5" i="6"/>
  <c r="AC19" i="6"/>
  <c r="AC13" i="6"/>
  <c r="AC17" i="6"/>
  <c r="AC11" i="6"/>
  <c r="AC7" i="6"/>
  <c r="AC10" i="6"/>
  <c r="AC14" i="6"/>
  <c r="AC15" i="6"/>
  <c r="AC4" i="6"/>
  <c r="I1048576" i="5"/>
  <c r="I1048575" i="3"/>
  <c r="X3" i="5" l="1"/>
</calcChain>
</file>

<file path=xl/sharedStrings.xml><?xml version="1.0" encoding="utf-8"?>
<sst xmlns="http://schemas.openxmlformats.org/spreadsheetml/2006/main" count="720" uniqueCount="314">
  <si>
    <t>University / Institution</t>
  </si>
  <si>
    <t>Name</t>
  </si>
  <si>
    <t>FX</t>
  </si>
  <si>
    <t>FX League Points</t>
  </si>
  <si>
    <t>PH</t>
  </si>
  <si>
    <t>PH League Points</t>
  </si>
  <si>
    <t>SR</t>
  </si>
  <si>
    <t>SR League Points</t>
  </si>
  <si>
    <t>VT</t>
  </si>
  <si>
    <t>VT League Points</t>
  </si>
  <si>
    <t>PB</t>
  </si>
  <si>
    <t>PB League Points</t>
  </si>
  <si>
    <t>HB</t>
  </si>
  <si>
    <t>HB League Points</t>
  </si>
  <si>
    <t>AA</t>
  </si>
  <si>
    <t>Elite Men</t>
  </si>
  <si>
    <t>BB</t>
  </si>
  <si>
    <t>UB</t>
  </si>
  <si>
    <t>Elite Women</t>
  </si>
  <si>
    <t>Intermediate Men</t>
  </si>
  <si>
    <t>Intermediate Women</t>
  </si>
  <si>
    <t>Novice Men</t>
  </si>
  <si>
    <t>Novice Women</t>
  </si>
  <si>
    <t>BB League Points</t>
  </si>
  <si>
    <t>UB League Points</t>
  </si>
  <si>
    <t>Advanced Men</t>
  </si>
  <si>
    <t>Advanced Women</t>
  </si>
  <si>
    <t>Guest?</t>
  </si>
  <si>
    <t>FX Total</t>
  </si>
  <si>
    <t>FX D</t>
  </si>
  <si>
    <t>Number</t>
  </si>
  <si>
    <t>PH Total</t>
  </si>
  <si>
    <t>PH D</t>
  </si>
  <si>
    <t>SR D</t>
  </si>
  <si>
    <t>SR Total</t>
  </si>
  <si>
    <t>VT D</t>
  </si>
  <si>
    <t>VT Total</t>
  </si>
  <si>
    <t>PB D</t>
  </si>
  <si>
    <t>PB Total</t>
  </si>
  <si>
    <t>HB D</t>
  </si>
  <si>
    <t>HB Total</t>
  </si>
  <si>
    <t>AA D</t>
  </si>
  <si>
    <t>AA League Points</t>
  </si>
  <si>
    <t>AA Total</t>
  </si>
  <si>
    <t>BB D</t>
  </si>
  <si>
    <t>BB Total</t>
  </si>
  <si>
    <t>UB D</t>
  </si>
  <si>
    <t>UB Total</t>
  </si>
  <si>
    <t>AA League Score</t>
  </si>
  <si>
    <t>VT 1 D</t>
  </si>
  <si>
    <t>VT 2 D</t>
  </si>
  <si>
    <t>VT 1 Total</t>
  </si>
  <si>
    <t>VT 2 Total</t>
  </si>
  <si>
    <t xml:space="preserve">VT Average </t>
  </si>
  <si>
    <t>VT Average</t>
  </si>
  <si>
    <t>VT E Deductions Avg</t>
  </si>
  <si>
    <t>VT D Average</t>
  </si>
  <si>
    <t>PH E Deductions</t>
  </si>
  <si>
    <t>SR E Deductions</t>
  </si>
  <si>
    <t>VT 1 E Deductions</t>
  </si>
  <si>
    <t>VT 2 E Deductions</t>
  </si>
  <si>
    <t>PB E Deductions</t>
  </si>
  <si>
    <t>HB E Deductions</t>
  </si>
  <si>
    <t>AA E Deductions</t>
  </si>
  <si>
    <t>VT E Deductions</t>
  </si>
  <si>
    <t>FX E Deductions</t>
  </si>
  <si>
    <t>VT E Average</t>
  </si>
  <si>
    <t>BB E Deductions</t>
  </si>
  <si>
    <t>UB E Deductions</t>
  </si>
  <si>
    <t>Loughborough</t>
  </si>
  <si>
    <t>Portsmouth</t>
  </si>
  <si>
    <t>University of Nottingham</t>
  </si>
  <si>
    <t>Tom Hanson</t>
  </si>
  <si>
    <t>Max Robertson</t>
  </si>
  <si>
    <t>Greg Habgood</t>
  </si>
  <si>
    <t>Tom Jones</t>
  </si>
  <si>
    <t>Finlay Morgan</t>
  </si>
  <si>
    <t>Frank Baines</t>
  </si>
  <si>
    <t>Sam Mostowfi</t>
  </si>
  <si>
    <t>Euan Cox</t>
  </si>
  <si>
    <t>Lorenzo Carrozzo</t>
  </si>
  <si>
    <t>Edinburgh University</t>
  </si>
  <si>
    <t>University of Lincoln Gymnastics Society</t>
  </si>
  <si>
    <t>University of Manchester</t>
  </si>
  <si>
    <t>Aberdeen University Gymnastics Club</t>
  </si>
  <si>
    <t>Jack Oakes</t>
  </si>
  <si>
    <t>Oliver Swinson</t>
  </si>
  <si>
    <t>Ewan Hatch</t>
  </si>
  <si>
    <t>Giomaria Usai</t>
  </si>
  <si>
    <t>Kieran Craig</t>
  </si>
  <si>
    <t>James Hodgson</t>
  </si>
  <si>
    <t>Musa Siddiqi</t>
  </si>
  <si>
    <t>Robbie White</t>
  </si>
  <si>
    <t>Chris Marfell</t>
  </si>
  <si>
    <t>James Chan</t>
  </si>
  <si>
    <t>Cardiff Met Gymnastics</t>
  </si>
  <si>
    <t>Glasgow University Gymnastics Club</t>
  </si>
  <si>
    <t>UEA Gymnastics Club</t>
  </si>
  <si>
    <t>University of Birmingham Gymnastics</t>
  </si>
  <si>
    <t>University of Leeds</t>
  </si>
  <si>
    <t>Ben Urquhart</t>
  </si>
  <si>
    <t>Rémi Théron</t>
  </si>
  <si>
    <t>Rob Scott</t>
  </si>
  <si>
    <t>Michael Brown</t>
  </si>
  <si>
    <t>Stephen Holmes</t>
  </si>
  <si>
    <t>Joe Butler</t>
  </si>
  <si>
    <t>Ross Richardson</t>
  </si>
  <si>
    <t>Aaron Pollock</t>
  </si>
  <si>
    <t>Gregor Rowley</t>
  </si>
  <si>
    <t>Osian Ap Sion</t>
  </si>
  <si>
    <t>Jack Scully</t>
  </si>
  <si>
    <t>Oscar Frobisher</t>
  </si>
  <si>
    <t>Brandon Sinclair</t>
  </si>
  <si>
    <t>Adam Staggs</t>
  </si>
  <si>
    <t>Daniel Horton</t>
  </si>
  <si>
    <t>Zach Mearns</t>
  </si>
  <si>
    <t>Samuel Mulliner</t>
  </si>
  <si>
    <t>Marlow Dupont</t>
  </si>
  <si>
    <t>James Blenkinsopp</t>
  </si>
  <si>
    <t>Alex Linley-Hill</t>
  </si>
  <si>
    <t>Robbie Easton</t>
  </si>
  <si>
    <t>Dylan Singaram</t>
  </si>
  <si>
    <t>Sam McDonald</t>
  </si>
  <si>
    <t>Robbie Till</t>
  </si>
  <si>
    <t>Alec Karna</t>
  </si>
  <si>
    <t>Yes</t>
  </si>
  <si>
    <t>Rushani Arumugham</t>
  </si>
  <si>
    <t>Emmeline Anghileri</t>
  </si>
  <si>
    <t>Molly Simmons</t>
  </si>
  <si>
    <t>Tilly Allen</t>
  </si>
  <si>
    <t>Gianna Webbe</t>
  </si>
  <si>
    <t>Olivia Rabaiotti</t>
  </si>
  <si>
    <t>Naomi Wright</t>
  </si>
  <si>
    <t>University of Bristol</t>
  </si>
  <si>
    <t>Amy Orr</t>
  </si>
  <si>
    <t>Lucy Griffiths</t>
  </si>
  <si>
    <t>Heather Nixey</t>
  </si>
  <si>
    <t>Eleanor Green</t>
  </si>
  <si>
    <t>Sophie Semmens</t>
  </si>
  <si>
    <t>Elina Canuad</t>
  </si>
  <si>
    <t>Sandy Xaferri</t>
  </si>
  <si>
    <t>Anna Baird</t>
  </si>
  <si>
    <t>Heather Bolton</t>
  </si>
  <si>
    <t>Sushmetha Shivakumaar</t>
  </si>
  <si>
    <t>Anna Roethig</t>
  </si>
  <si>
    <t>Aisling Hurley</t>
  </si>
  <si>
    <t>Lauren Thomson</t>
  </si>
  <si>
    <t>Emily Chrzan</t>
  </si>
  <si>
    <t>Megan Lown</t>
  </si>
  <si>
    <t>Emily Irving</t>
  </si>
  <si>
    <t>Abigail McDougall</t>
  </si>
  <si>
    <t>Alicia Dodd</t>
  </si>
  <si>
    <t>Hannah Wedgwood</t>
  </si>
  <si>
    <t>Chloe Williams</t>
  </si>
  <si>
    <t>Yasmin Denham</t>
  </si>
  <si>
    <t>Holly Clark</t>
  </si>
  <si>
    <t>Charlotte Hoskyns</t>
  </si>
  <si>
    <t>Mia Coffman</t>
  </si>
  <si>
    <t>Madeline Hartnoll</t>
  </si>
  <si>
    <t>Abbie Godsall</t>
  </si>
  <si>
    <t>Kayleigh Gazmuri-Symmes</t>
  </si>
  <si>
    <t>Abbie Moore</t>
  </si>
  <si>
    <t>Eleanor Vine</t>
  </si>
  <si>
    <t>Sophie Padua</t>
  </si>
  <si>
    <t>Georgina Middleton</t>
  </si>
  <si>
    <t>Alice Ferriday</t>
  </si>
  <si>
    <t>Taylor Gibson</t>
  </si>
  <si>
    <t>Tanith Beresford</t>
  </si>
  <si>
    <t>Lara Coyle</t>
  </si>
  <si>
    <t>Molly Robson</t>
  </si>
  <si>
    <t>Olivia Han</t>
  </si>
  <si>
    <t>Elizabeth Payne</t>
  </si>
  <si>
    <t>Eve Linfoot</t>
  </si>
  <si>
    <t>Nottingham Trent</t>
  </si>
  <si>
    <t>Seren Richards</t>
  </si>
  <si>
    <t>Glesni Powell</t>
  </si>
  <si>
    <t>Thea Jones</t>
  </si>
  <si>
    <t>Tiziana Bellucci Turón</t>
  </si>
  <si>
    <t>Tia Johns</t>
  </si>
  <si>
    <t>Ramia Waters</t>
  </si>
  <si>
    <t>Nyree Barnes</t>
  </si>
  <si>
    <t>Grace Williams</t>
  </si>
  <si>
    <t>Caitlin McDougall</t>
  </si>
  <si>
    <t>Mayyah Noorullah</t>
  </si>
  <si>
    <t>Eilidh Beaton</t>
  </si>
  <si>
    <t>Rebecca Tulloch</t>
  </si>
  <si>
    <t>Kelsey Mcmaster</t>
  </si>
  <si>
    <t>Laura McNaught</t>
  </si>
  <si>
    <t>Amelia Brandon</t>
  </si>
  <si>
    <t>Molly Greene</t>
  </si>
  <si>
    <t>Alice Derrick</t>
  </si>
  <si>
    <t>Maya Lawton</t>
  </si>
  <si>
    <t>Esther Sleigh</t>
  </si>
  <si>
    <t>Laura Williams</t>
  </si>
  <si>
    <t>Abi Collings</t>
  </si>
  <si>
    <t>Helen Clifton</t>
  </si>
  <si>
    <t>Jess Drew</t>
  </si>
  <si>
    <t>Imogen Phillips</t>
  </si>
  <si>
    <t>Laura Vahey</t>
  </si>
  <si>
    <t>Josie Law</t>
  </si>
  <si>
    <t>Kirsten Lochhead</t>
  </si>
  <si>
    <t>Ellie Catlin</t>
  </si>
  <si>
    <t>Lucy Robinson</t>
  </si>
  <si>
    <t>Amy Mann</t>
  </si>
  <si>
    <t>Chiara Knicker</t>
  </si>
  <si>
    <t>Emma MacFarlane</t>
  </si>
  <si>
    <t>Victoria Collins</t>
  </si>
  <si>
    <t>Alex Hassell</t>
  </si>
  <si>
    <t>Katie Grant</t>
  </si>
  <si>
    <t>Irisz Kalman</t>
  </si>
  <si>
    <t>Sarah Nolan</t>
  </si>
  <si>
    <t>Beth Joy</t>
  </si>
  <si>
    <t>Vanessa Fordjour</t>
  </si>
  <si>
    <t>Katie Wilson</t>
  </si>
  <si>
    <t>Jasmine Cottam</t>
  </si>
  <si>
    <t>Sophie Potter</t>
  </si>
  <si>
    <t>Serena Bateman</t>
  </si>
  <si>
    <t>Hannah McHardie</t>
  </si>
  <si>
    <t>Kimberly Barton</t>
  </si>
  <si>
    <t>Lily Evans</t>
  </si>
  <si>
    <t>Mya Bromwich</t>
  </si>
  <si>
    <t>Keara Isteed</t>
  </si>
  <si>
    <t>Imogen Langford</t>
  </si>
  <si>
    <t>Jessica Mould</t>
  </si>
  <si>
    <t>Sofia Lucas</t>
  </si>
  <si>
    <t>Erin O'Connor</t>
  </si>
  <si>
    <t>Millie Kent</t>
  </si>
  <si>
    <t>Shanieca Cowell</t>
  </si>
  <si>
    <t>Matilda Dickman</t>
  </si>
  <si>
    <t>Amanda Sass</t>
  </si>
  <si>
    <t>Position</t>
  </si>
  <si>
    <t>Benji Eyre</t>
  </si>
  <si>
    <t>George Honnor</t>
  </si>
  <si>
    <t>University of Lincoln</t>
  </si>
  <si>
    <t>Neil McCallum</t>
  </si>
  <si>
    <t>Jack Sumpter</t>
  </si>
  <si>
    <t>Archie Belfield</t>
  </si>
  <si>
    <t>KCL Lions Cheerleading and Gymnastics</t>
  </si>
  <si>
    <t>University of London Gymnastics Club</t>
  </si>
  <si>
    <t>Andrew Frost</t>
  </si>
  <si>
    <t>Suryava Bhattacharya</t>
  </si>
  <si>
    <t>James White</t>
  </si>
  <si>
    <t>Jake Robinson</t>
  </si>
  <si>
    <t>Jianliang Zhang</t>
  </si>
  <si>
    <t>Leeds Beckett</t>
  </si>
  <si>
    <t>Harnam Mann</t>
  </si>
  <si>
    <t>Tom Humphreys</t>
  </si>
  <si>
    <t>David Lukic</t>
  </si>
  <si>
    <t>Sam Yousif</t>
  </si>
  <si>
    <t>Thomas March</t>
  </si>
  <si>
    <t>Evan Simpson</t>
  </si>
  <si>
    <t>Anthony Nip</t>
  </si>
  <si>
    <t>Matthew Vaughan</t>
  </si>
  <si>
    <t>Ethan Chung</t>
  </si>
  <si>
    <t>Rahul Roy</t>
  </si>
  <si>
    <t>Jacob Bushen</t>
  </si>
  <si>
    <t>Tiago Fernandes</t>
  </si>
  <si>
    <t>Rebekah Mooney</t>
  </si>
  <si>
    <t>Lauren Mcgovern</t>
  </si>
  <si>
    <t>Zippy Wells-Dion</t>
  </si>
  <si>
    <t>Eloise Smith</t>
  </si>
  <si>
    <t>Hollie Langley</t>
  </si>
  <si>
    <t>Sophie Dale</t>
  </si>
  <si>
    <t>Brynn Byers</t>
  </si>
  <si>
    <t>Alex McAulay</t>
  </si>
  <si>
    <t>Katie Parkin</t>
  </si>
  <si>
    <t>Louise Goulding</t>
  </si>
  <si>
    <t>Rebekah McManus</t>
  </si>
  <si>
    <t>Hana-Marie Cantrell</t>
  </si>
  <si>
    <t>Sophie Compton</t>
  </si>
  <si>
    <t>Chandra Bhamidimarri</t>
  </si>
  <si>
    <t>Maddie Boyce</t>
  </si>
  <si>
    <t>Zoe Moreau</t>
  </si>
  <si>
    <t>Abbie Protheroe</t>
  </si>
  <si>
    <t>Francesca Stokes</t>
  </si>
  <si>
    <t>Jessica Howland</t>
  </si>
  <si>
    <t>Ellie Jarvis</t>
  </si>
  <si>
    <t>Tara O'Carroll</t>
  </si>
  <si>
    <t>Camille Poulard</t>
  </si>
  <si>
    <t>Ellie Horner</t>
  </si>
  <si>
    <t>Molly Mee</t>
  </si>
  <si>
    <t>Juliette Sens</t>
  </si>
  <si>
    <t>Lucy Owen</t>
  </si>
  <si>
    <t>Olivia Holvey</t>
  </si>
  <si>
    <t>Amy Osborne</t>
  </si>
  <si>
    <t>Christina Reyburn Vales</t>
  </si>
  <si>
    <t>Isadora Sun</t>
  </si>
  <si>
    <t>Megan Lowe</t>
  </si>
  <si>
    <t>Zelie Petit</t>
  </si>
  <si>
    <t>Eleanor Clark</t>
  </si>
  <si>
    <t>Rhoda Roberts</t>
  </si>
  <si>
    <t>Trinity Tate</t>
  </si>
  <si>
    <t>Jemima Longhurst</t>
  </si>
  <si>
    <t>Xanthe Kingsman</t>
  </si>
  <si>
    <t>Maeve Shaw</t>
  </si>
  <si>
    <t>Amelia Harris</t>
  </si>
  <si>
    <t>Olive Felton</t>
  </si>
  <si>
    <t>Alice Broome</t>
  </si>
  <si>
    <t>Ella Hawkins</t>
  </si>
  <si>
    <t>Erin Barton</t>
  </si>
  <si>
    <t>Viktoria Zame</t>
  </si>
  <si>
    <t>Hannah Downham</t>
  </si>
  <si>
    <t>Holly Chamberlin</t>
  </si>
  <si>
    <t>Lily Burdette</t>
  </si>
  <si>
    <t>Skye Sands</t>
  </si>
  <si>
    <t>Izzy Pepper</t>
  </si>
  <si>
    <t>Olivia Evans</t>
  </si>
  <si>
    <t>Tegan Peach</t>
  </si>
  <si>
    <t>Josie Taylor</t>
  </si>
  <si>
    <t>Codie Taylor</t>
  </si>
  <si>
    <t>Rai Berry</t>
  </si>
  <si>
    <t>Skye Marks</t>
  </si>
  <si>
    <t>Abi O'Hagan</t>
  </si>
  <si>
    <t>Bolu Akande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</si>
</sst>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>
    <font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theme="0" tint="-0.14999847407452621"/>
      <name val="Calibri"/>
      <family val="2"/>
      <scheme val="minor"/>
    </font>
    <font>
      <sz val="12"/>
      <name val="Calibri"/>
      <family val="2"/>
      <scheme val="minor"/>
    </font>
    <font>
      <sz val="10"/>
      <name val="Helvetica Neue"/>
      <family val="2"/>
    </font>
    <font>
      <sz val="11"/>
      <color rgb="FF000000"/>
      <name val="Calibri"/>
      <family val="2"/>
    </font>
    <font>
      <sz val="12"/>
      <color rgb="FF92D05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0">
    <xf numFmtId="0" fontId="0" fillId="0" borderId="0" xfId="0"/>
    <xf numFmtId="0" fontId="0" fillId="0" borderId="0" xfId="0" applyAlignment="1">
      <alignment horizontal="center" textRotation="90"/>
    </xf>
    <xf numFmtId="0" fontId="0" fillId="0" borderId="0" xfId="0" applyAlignment="1">
      <alignment horizontal="center"/>
    </xf>
    <xf numFmtId="2" fontId="0" fillId="0" borderId="0" xfId="0" applyNumberFormat="1"/>
    <xf numFmtId="0" fontId="0" fillId="0" borderId="0" xfId="0" applyAlignment="1" applyProtection="1">
      <alignment horizontal="center" textRotation="90"/>
      <protection locked="0"/>
    </xf>
    <xf numFmtId="0" fontId="0" fillId="0" borderId="0" xfId="0" applyAlignment="1" applyProtection="1">
      <alignment horizontal="center"/>
      <protection locked="0"/>
    </xf>
    <xf numFmtId="2" fontId="0" fillId="0" borderId="0" xfId="0" applyNumberFormat="1" applyAlignment="1" applyProtection="1">
      <alignment horizontal="center" textRotation="90"/>
      <protection locked="0"/>
    </xf>
    <xf numFmtId="2" fontId="0" fillId="0" borderId="0" xfId="0" applyNumberFormat="1" applyAlignment="1" applyProtection="1">
      <alignment horizontal="center"/>
      <protection locked="0"/>
    </xf>
    <xf numFmtId="2" fontId="0" fillId="0" borderId="0" xfId="0" applyNumberFormat="1" applyAlignment="1" applyProtection="1">
      <alignment horizontal="center" textRotation="90"/>
    </xf>
    <xf numFmtId="0" fontId="0" fillId="0" borderId="0" xfId="0" applyAlignment="1" applyProtection="1">
      <alignment horizontal="center" textRotation="90"/>
    </xf>
    <xf numFmtId="2" fontId="0" fillId="0" borderId="0" xfId="0" applyNumberFormat="1" applyAlignment="1" applyProtection="1">
      <alignment horizontal="center"/>
    </xf>
    <xf numFmtId="0" fontId="0" fillId="0" borderId="0" xfId="0" applyAlignment="1" applyProtection="1">
      <alignment horizontal="center"/>
    </xf>
    <xf numFmtId="2" fontId="0" fillId="2" borderId="0" xfId="0" applyNumberFormat="1" applyFill="1" applyAlignment="1" applyProtection="1">
      <alignment horizontal="center" textRotation="90"/>
    </xf>
    <xf numFmtId="0" fontId="0" fillId="2" borderId="0" xfId="0" applyFill="1" applyAlignment="1" applyProtection="1">
      <alignment horizontal="center" textRotation="90"/>
    </xf>
    <xf numFmtId="2" fontId="0" fillId="2" borderId="0" xfId="0" applyNumberFormat="1" applyFill="1" applyAlignment="1" applyProtection="1">
      <alignment horizontal="center"/>
    </xf>
    <xf numFmtId="0" fontId="0" fillId="2" borderId="0" xfId="0" applyFill="1" applyAlignment="1" applyProtection="1">
      <alignment horizontal="center"/>
    </xf>
    <xf numFmtId="2" fontId="3" fillId="2" borderId="0" xfId="0" applyNumberFormat="1" applyFont="1" applyFill="1" applyAlignment="1" applyProtection="1">
      <alignment horizontal="center" textRotation="90"/>
    </xf>
    <xf numFmtId="2" fontId="3" fillId="2" borderId="0" xfId="0" applyNumberFormat="1" applyFont="1" applyFill="1" applyAlignment="1" applyProtection="1">
      <alignment horizontal="center"/>
    </xf>
    <xf numFmtId="2" fontId="3" fillId="0" borderId="0" xfId="0" applyNumberFormat="1" applyFont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2" fontId="0" fillId="0" borderId="0" xfId="0" applyNumberFormat="1" applyProtection="1"/>
    <xf numFmtId="2" fontId="1" fillId="2" borderId="0" xfId="0" applyNumberFormat="1" applyFont="1" applyFill="1" applyProtection="1"/>
    <xf numFmtId="2" fontId="0" fillId="2" borderId="0" xfId="0" applyNumberFormat="1" applyFill="1" applyProtection="1"/>
    <xf numFmtId="0" fontId="0" fillId="0" borderId="0" xfId="0" applyProtection="1"/>
    <xf numFmtId="0" fontId="4" fillId="0" borderId="0" xfId="0" applyFont="1" applyAlignment="1" applyProtection="1">
      <alignment horizontal="center" textRotation="90"/>
      <protection locked="0"/>
    </xf>
    <xf numFmtId="2" fontId="4" fillId="0" borderId="0" xfId="0" applyNumberFormat="1" applyFont="1" applyAlignment="1" applyProtection="1">
      <alignment horizontal="center" textRotation="90"/>
      <protection locked="0"/>
    </xf>
    <xf numFmtId="2" fontId="4" fillId="2" borderId="0" xfId="0" applyNumberFormat="1" applyFont="1" applyFill="1" applyAlignment="1" applyProtection="1">
      <alignment horizontal="center" textRotation="90"/>
    </xf>
    <xf numFmtId="0" fontId="4" fillId="2" borderId="0" xfId="0" applyFont="1" applyFill="1" applyAlignment="1" applyProtection="1">
      <alignment horizontal="center" textRotation="90"/>
    </xf>
    <xf numFmtId="0" fontId="4" fillId="0" borderId="0" xfId="0" applyFont="1" applyAlignment="1" applyProtection="1">
      <alignment horizontal="center" textRotation="90"/>
    </xf>
    <xf numFmtId="0" fontId="5" fillId="0" borderId="0" xfId="0" applyFont="1"/>
    <xf numFmtId="0" fontId="4" fillId="0" borderId="0" xfId="0" applyFont="1" applyAlignment="1" applyProtection="1">
      <alignment horizontal="center"/>
      <protection locked="0"/>
    </xf>
    <xf numFmtId="2" fontId="4" fillId="0" borderId="0" xfId="0" applyNumberFormat="1" applyFont="1" applyAlignment="1" applyProtection="1">
      <alignment horizontal="center"/>
      <protection locked="0"/>
    </xf>
    <xf numFmtId="2" fontId="4" fillId="2" borderId="0" xfId="0" applyNumberFormat="1" applyFont="1" applyFill="1" applyAlignment="1" applyProtection="1">
      <alignment horizontal="center"/>
    </xf>
    <xf numFmtId="0" fontId="4" fillId="2" borderId="0" xfId="0" applyFont="1" applyFill="1" applyAlignment="1" applyProtection="1">
      <alignment horizontal="center"/>
    </xf>
    <xf numFmtId="0" fontId="4" fillId="0" borderId="0" xfId="0" applyFont="1" applyAlignment="1" applyProtection="1">
      <alignment horizontal="center"/>
    </xf>
    <xf numFmtId="2" fontId="4" fillId="0" borderId="0" xfId="0" applyNumberFormat="1" applyFont="1" applyAlignment="1" applyProtection="1">
      <alignment horizontal="center"/>
    </xf>
    <xf numFmtId="0" fontId="5" fillId="0" borderId="0" xfId="0" applyFont="1" applyFill="1"/>
    <xf numFmtId="0" fontId="4" fillId="0" borderId="0" xfId="0" applyFont="1" applyFill="1" applyAlignment="1" applyProtection="1">
      <alignment horizontal="center"/>
      <protection locked="0"/>
    </xf>
    <xf numFmtId="2" fontId="4" fillId="0" borderId="0" xfId="0" applyNumberFormat="1" applyFont="1" applyFill="1" applyAlignment="1" applyProtection="1">
      <alignment horizontal="center"/>
      <protection locked="0"/>
    </xf>
    <xf numFmtId="2" fontId="4" fillId="0" borderId="0" xfId="0" applyNumberFormat="1" applyFont="1" applyFill="1" applyAlignment="1" applyProtection="1">
      <alignment horizontal="center"/>
    </xf>
    <xf numFmtId="0" fontId="4" fillId="0" borderId="0" xfId="0" applyFont="1" applyFill="1" applyAlignment="1" applyProtection="1">
      <alignment horizontal="center"/>
    </xf>
    <xf numFmtId="2" fontId="3" fillId="0" borderId="0" xfId="0" applyNumberFormat="1" applyFont="1" applyFill="1" applyAlignment="1" applyProtection="1">
      <alignment horizontal="center"/>
    </xf>
    <xf numFmtId="0" fontId="6" fillId="0" borderId="0" xfId="0" applyFont="1"/>
    <xf numFmtId="0" fontId="6" fillId="3" borderId="0" xfId="0" applyFont="1" applyFill="1"/>
    <xf numFmtId="0" fontId="0" fillId="3" borderId="0" xfId="0" applyFill="1"/>
    <xf numFmtId="2" fontId="4" fillId="3" borderId="0" xfId="0" applyNumberFormat="1" applyFont="1" applyFill="1" applyAlignment="1" applyProtection="1">
      <alignment horizontal="center"/>
      <protection locked="0"/>
    </xf>
    <xf numFmtId="2" fontId="4" fillId="3" borderId="0" xfId="0" applyNumberFormat="1" applyFont="1" applyFill="1" applyAlignment="1" applyProtection="1">
      <alignment horizontal="center"/>
    </xf>
    <xf numFmtId="0" fontId="4" fillId="3" borderId="0" xfId="0" applyFont="1" applyFill="1" applyAlignment="1" applyProtection="1">
      <alignment horizontal="center"/>
    </xf>
    <xf numFmtId="0" fontId="4" fillId="3" borderId="0" xfId="0" applyFont="1" applyFill="1" applyAlignment="1" applyProtection="1">
      <alignment horizontal="center"/>
      <protection locked="0"/>
    </xf>
    <xf numFmtId="2" fontId="7" fillId="3" borderId="0" xfId="0" applyNumberFormat="1" applyFont="1" applyFill="1" applyAlignment="1" applyProtection="1">
      <alignment horizontal="center"/>
    </xf>
  </cellXfs>
  <cellStyles count="1">
    <cellStyle name="Normal" xfId="0" builtinId="0"/>
  </cellStyles>
  <dxfs count="102">
    <dxf>
      <font>
        <b/>
        <i val="0"/>
      </font>
      <fill>
        <patternFill>
          <bgColor theme="7"/>
        </patternFill>
      </fill>
    </dxf>
    <dxf>
      <font>
        <b/>
        <i val="0"/>
      </font>
      <fill>
        <patternFill>
          <bgColor theme="0" tint="-0.34998626667073579"/>
        </patternFill>
      </fill>
    </dxf>
    <dxf>
      <font>
        <b/>
        <i val="0"/>
      </font>
      <fill>
        <patternFill>
          <bgColor rgb="FFB56700"/>
        </patternFill>
      </fill>
    </dxf>
    <dxf>
      <font>
        <b/>
        <i val="0"/>
      </font>
      <fill>
        <patternFill>
          <bgColor theme="7"/>
        </patternFill>
      </fill>
    </dxf>
    <dxf>
      <font>
        <b/>
        <i val="0"/>
      </font>
      <fill>
        <patternFill>
          <bgColor theme="0" tint="-0.34998626667073579"/>
        </patternFill>
      </fill>
    </dxf>
    <dxf>
      <font>
        <b/>
        <i val="0"/>
      </font>
      <fill>
        <patternFill>
          <bgColor rgb="FFB56700"/>
        </patternFill>
      </fill>
    </dxf>
    <dxf>
      <font>
        <b/>
        <i val="0"/>
      </font>
      <fill>
        <patternFill>
          <bgColor theme="7"/>
        </patternFill>
      </fill>
    </dxf>
    <dxf>
      <font>
        <b/>
        <i val="0"/>
      </font>
      <fill>
        <patternFill>
          <bgColor theme="0" tint="-0.34998626667073579"/>
        </patternFill>
      </fill>
    </dxf>
    <dxf>
      <font>
        <b/>
        <i val="0"/>
      </font>
      <fill>
        <patternFill>
          <bgColor rgb="FFB56700"/>
        </patternFill>
      </fill>
    </dxf>
    <dxf>
      <font>
        <b/>
        <i val="0"/>
      </font>
      <fill>
        <patternFill>
          <bgColor theme="7"/>
        </patternFill>
      </fill>
    </dxf>
    <dxf>
      <font>
        <b/>
        <i val="0"/>
      </font>
      <fill>
        <patternFill>
          <bgColor theme="0" tint="-0.34998626667073579"/>
        </patternFill>
      </fill>
    </dxf>
    <dxf>
      <font>
        <b/>
        <i val="0"/>
      </font>
      <fill>
        <patternFill>
          <bgColor rgb="FFB56700"/>
        </patternFill>
      </fill>
    </dxf>
    <dxf>
      <font>
        <b/>
        <i val="0"/>
      </font>
      <fill>
        <patternFill>
          <bgColor theme="7"/>
        </patternFill>
      </fill>
    </dxf>
    <dxf>
      <font>
        <b/>
        <i val="0"/>
      </font>
      <fill>
        <patternFill>
          <bgColor theme="0" tint="-0.34998626667073579"/>
        </patternFill>
      </fill>
    </dxf>
    <dxf>
      <font>
        <b/>
        <i val="0"/>
      </font>
      <fill>
        <patternFill>
          <bgColor rgb="FFB56700"/>
        </patternFill>
      </fill>
    </dxf>
    <dxf>
      <font>
        <b/>
        <i val="0"/>
      </font>
      <fill>
        <patternFill>
          <bgColor theme="7"/>
        </patternFill>
      </fill>
    </dxf>
    <dxf>
      <font>
        <b/>
        <i val="0"/>
      </font>
      <fill>
        <patternFill>
          <bgColor theme="0" tint="-0.34998626667073579"/>
        </patternFill>
      </fill>
    </dxf>
    <dxf>
      <font>
        <b/>
        <i val="0"/>
      </font>
      <fill>
        <patternFill>
          <bgColor rgb="FFB56700"/>
        </patternFill>
      </fill>
    </dxf>
    <dxf>
      <font>
        <b/>
        <i val="0"/>
      </font>
      <fill>
        <patternFill>
          <bgColor theme="7"/>
        </patternFill>
      </fill>
    </dxf>
    <dxf>
      <font>
        <b/>
        <i val="0"/>
      </font>
      <fill>
        <patternFill>
          <bgColor theme="0" tint="-0.34998626667073579"/>
        </patternFill>
      </fill>
    </dxf>
    <dxf>
      <font>
        <b/>
        <i val="0"/>
      </font>
      <fill>
        <patternFill>
          <bgColor rgb="FFB56700"/>
        </patternFill>
      </fill>
    </dxf>
    <dxf>
      <font>
        <b/>
        <i val="0"/>
      </font>
      <fill>
        <patternFill>
          <bgColor theme="7"/>
        </patternFill>
      </fill>
    </dxf>
    <dxf>
      <font>
        <b/>
        <i val="0"/>
      </font>
      <fill>
        <patternFill>
          <bgColor theme="0" tint="-0.34998626667073579"/>
        </patternFill>
      </fill>
    </dxf>
    <dxf>
      <font>
        <b/>
        <i val="0"/>
      </font>
      <fill>
        <patternFill>
          <bgColor rgb="FFB56700"/>
        </patternFill>
      </fill>
    </dxf>
    <dxf>
      <font>
        <b/>
        <i val="0"/>
      </font>
      <fill>
        <patternFill>
          <bgColor theme="7"/>
        </patternFill>
      </fill>
    </dxf>
    <dxf>
      <font>
        <b/>
        <i val="0"/>
      </font>
      <fill>
        <patternFill>
          <bgColor theme="0" tint="-0.34998626667073579"/>
        </patternFill>
      </fill>
    </dxf>
    <dxf>
      <font>
        <b/>
        <i val="0"/>
      </font>
      <fill>
        <patternFill>
          <bgColor rgb="FFB56700"/>
        </patternFill>
      </fill>
    </dxf>
    <dxf>
      <font>
        <b/>
        <i val="0"/>
      </font>
      <fill>
        <patternFill>
          <bgColor theme="7"/>
        </patternFill>
      </fill>
    </dxf>
    <dxf>
      <font>
        <b/>
        <i val="0"/>
      </font>
      <fill>
        <patternFill>
          <bgColor theme="0" tint="-0.34998626667073579"/>
        </patternFill>
      </fill>
    </dxf>
    <dxf>
      <font>
        <b/>
        <i val="0"/>
      </font>
      <fill>
        <patternFill>
          <bgColor rgb="FFB56700"/>
        </patternFill>
      </fill>
    </dxf>
    <dxf>
      <font>
        <b/>
        <i val="0"/>
      </font>
      <fill>
        <patternFill>
          <bgColor theme="7"/>
        </patternFill>
      </fill>
    </dxf>
    <dxf>
      <font>
        <b/>
        <i val="0"/>
      </font>
      <fill>
        <patternFill>
          <bgColor theme="0" tint="-0.34998626667073579"/>
        </patternFill>
      </fill>
    </dxf>
    <dxf>
      <font>
        <b/>
        <i val="0"/>
      </font>
      <fill>
        <patternFill>
          <bgColor rgb="FFB56700"/>
        </patternFill>
      </fill>
    </dxf>
    <dxf>
      <font>
        <b/>
        <i val="0"/>
      </font>
      <fill>
        <patternFill>
          <bgColor theme="7"/>
        </patternFill>
      </fill>
    </dxf>
    <dxf>
      <font>
        <b/>
        <i val="0"/>
      </font>
      <fill>
        <patternFill>
          <bgColor theme="0" tint="-0.34998626667073579"/>
        </patternFill>
      </fill>
    </dxf>
    <dxf>
      <font>
        <b/>
        <i val="0"/>
      </font>
      <fill>
        <patternFill>
          <bgColor rgb="FFB56700"/>
        </patternFill>
      </fill>
    </dxf>
    <dxf>
      <font>
        <b/>
        <i val="0"/>
      </font>
      <fill>
        <patternFill>
          <bgColor theme="7"/>
        </patternFill>
      </fill>
    </dxf>
    <dxf>
      <font>
        <b/>
        <i val="0"/>
      </font>
      <fill>
        <patternFill>
          <bgColor theme="0" tint="-0.34998626667073579"/>
        </patternFill>
      </fill>
    </dxf>
    <dxf>
      <font>
        <b/>
        <i val="0"/>
      </font>
      <fill>
        <patternFill>
          <bgColor rgb="FFB56700"/>
        </patternFill>
      </fill>
    </dxf>
    <dxf>
      <font>
        <b/>
        <i val="0"/>
      </font>
      <fill>
        <patternFill>
          <bgColor theme="7"/>
        </patternFill>
      </fill>
    </dxf>
    <dxf>
      <font>
        <b/>
        <i val="0"/>
      </font>
      <fill>
        <patternFill>
          <bgColor theme="0" tint="-0.34998626667073579"/>
        </patternFill>
      </fill>
    </dxf>
    <dxf>
      <font>
        <b/>
        <i val="0"/>
      </font>
      <fill>
        <patternFill>
          <bgColor rgb="FFB56700"/>
        </patternFill>
      </fill>
    </dxf>
    <dxf>
      <font>
        <b/>
        <i val="0"/>
      </font>
      <fill>
        <patternFill>
          <bgColor theme="7"/>
        </patternFill>
      </fill>
    </dxf>
    <dxf>
      <font>
        <b/>
        <i val="0"/>
      </font>
      <fill>
        <patternFill>
          <bgColor theme="0" tint="-0.34998626667073579"/>
        </patternFill>
      </fill>
    </dxf>
    <dxf>
      <font>
        <b/>
        <i val="0"/>
      </font>
      <fill>
        <patternFill>
          <bgColor rgb="FFB56700"/>
        </patternFill>
      </fill>
    </dxf>
    <dxf>
      <font>
        <b/>
        <i val="0"/>
      </font>
      <fill>
        <patternFill>
          <bgColor theme="7"/>
        </patternFill>
      </fill>
    </dxf>
    <dxf>
      <font>
        <b/>
        <i val="0"/>
      </font>
      <fill>
        <patternFill>
          <bgColor theme="0" tint="-0.34998626667073579"/>
        </patternFill>
      </fill>
    </dxf>
    <dxf>
      <font>
        <b/>
        <i val="0"/>
      </font>
      <fill>
        <patternFill>
          <bgColor rgb="FFB56700"/>
        </patternFill>
      </fill>
    </dxf>
    <dxf>
      <font>
        <b/>
        <i val="0"/>
      </font>
      <fill>
        <patternFill>
          <bgColor theme="7"/>
        </patternFill>
      </fill>
    </dxf>
    <dxf>
      <font>
        <b/>
        <i val="0"/>
      </font>
      <fill>
        <patternFill>
          <bgColor theme="0" tint="-0.34998626667073579"/>
        </patternFill>
      </fill>
    </dxf>
    <dxf>
      <font>
        <b/>
        <i val="0"/>
      </font>
      <fill>
        <patternFill>
          <bgColor rgb="FFB56700"/>
        </patternFill>
      </fill>
    </dxf>
    <dxf>
      <font>
        <b/>
        <i val="0"/>
      </font>
      <fill>
        <patternFill>
          <bgColor theme="7"/>
        </patternFill>
      </fill>
    </dxf>
    <dxf>
      <font>
        <b/>
        <i val="0"/>
      </font>
      <fill>
        <patternFill>
          <bgColor theme="0" tint="-0.34998626667073579"/>
        </patternFill>
      </fill>
    </dxf>
    <dxf>
      <font>
        <b/>
        <i val="0"/>
      </font>
      <fill>
        <patternFill>
          <bgColor rgb="FFB56700"/>
        </patternFill>
      </fill>
    </dxf>
    <dxf>
      <font>
        <b/>
        <i val="0"/>
      </font>
      <fill>
        <patternFill>
          <bgColor theme="7"/>
        </patternFill>
      </fill>
    </dxf>
    <dxf>
      <font>
        <b/>
        <i val="0"/>
      </font>
      <fill>
        <patternFill>
          <bgColor theme="0" tint="-0.34998626667073579"/>
        </patternFill>
      </fill>
    </dxf>
    <dxf>
      <font>
        <b/>
        <i val="0"/>
      </font>
      <fill>
        <patternFill>
          <bgColor rgb="FFB56700"/>
        </patternFill>
      </fill>
    </dxf>
    <dxf>
      <font>
        <b/>
        <i val="0"/>
      </font>
      <fill>
        <patternFill>
          <bgColor theme="7"/>
        </patternFill>
      </fill>
    </dxf>
    <dxf>
      <font>
        <b/>
        <i val="0"/>
      </font>
      <fill>
        <patternFill>
          <bgColor theme="0" tint="-0.34998626667073579"/>
        </patternFill>
      </fill>
    </dxf>
    <dxf>
      <font>
        <b/>
        <i val="0"/>
      </font>
      <fill>
        <patternFill>
          <bgColor rgb="FFB56700"/>
        </patternFill>
      </fill>
    </dxf>
    <dxf>
      <font>
        <b/>
        <i val="0"/>
      </font>
      <fill>
        <patternFill>
          <bgColor theme="7"/>
        </patternFill>
      </fill>
    </dxf>
    <dxf>
      <font>
        <b/>
        <i val="0"/>
      </font>
      <fill>
        <patternFill>
          <bgColor theme="0" tint="-0.34998626667073579"/>
        </patternFill>
      </fill>
    </dxf>
    <dxf>
      <font>
        <b/>
        <i val="0"/>
      </font>
      <fill>
        <patternFill>
          <bgColor rgb="FFB56700"/>
        </patternFill>
      </fill>
    </dxf>
    <dxf>
      <font>
        <b/>
        <i val="0"/>
      </font>
      <fill>
        <patternFill>
          <bgColor theme="7"/>
        </patternFill>
      </fill>
    </dxf>
    <dxf>
      <font>
        <b/>
        <i val="0"/>
      </font>
      <fill>
        <patternFill>
          <bgColor theme="0" tint="-0.34998626667073579"/>
        </patternFill>
      </fill>
    </dxf>
    <dxf>
      <font>
        <b/>
        <i val="0"/>
      </font>
      <fill>
        <patternFill>
          <bgColor rgb="FFB56700"/>
        </patternFill>
      </fill>
    </dxf>
    <dxf>
      <font>
        <b/>
        <i val="0"/>
      </font>
      <fill>
        <patternFill>
          <bgColor theme="7"/>
        </patternFill>
      </fill>
    </dxf>
    <dxf>
      <font>
        <b/>
        <i val="0"/>
      </font>
      <fill>
        <patternFill>
          <bgColor theme="0" tint="-0.34998626667073579"/>
        </patternFill>
      </fill>
    </dxf>
    <dxf>
      <font>
        <b/>
        <i val="0"/>
      </font>
      <fill>
        <patternFill>
          <bgColor rgb="FFB56700"/>
        </patternFill>
      </fill>
    </dxf>
    <dxf>
      <font>
        <b/>
        <i val="0"/>
      </font>
      <fill>
        <patternFill>
          <bgColor theme="7"/>
        </patternFill>
      </fill>
    </dxf>
    <dxf>
      <font>
        <b/>
        <i val="0"/>
      </font>
      <fill>
        <patternFill>
          <bgColor theme="0" tint="-0.34998626667073579"/>
        </patternFill>
      </fill>
    </dxf>
    <dxf>
      <font>
        <b/>
        <i val="0"/>
      </font>
      <fill>
        <patternFill>
          <bgColor rgb="FFB56700"/>
        </patternFill>
      </fill>
    </dxf>
    <dxf>
      <font>
        <b/>
        <i val="0"/>
      </font>
      <fill>
        <patternFill>
          <bgColor theme="7"/>
        </patternFill>
      </fill>
    </dxf>
    <dxf>
      <font>
        <b/>
        <i val="0"/>
      </font>
      <fill>
        <patternFill>
          <bgColor theme="0" tint="-0.34998626667073579"/>
        </patternFill>
      </fill>
    </dxf>
    <dxf>
      <font>
        <b/>
        <i val="0"/>
      </font>
      <fill>
        <patternFill>
          <bgColor rgb="FFB56700"/>
        </patternFill>
      </fill>
    </dxf>
    <dxf>
      <font>
        <b/>
        <i val="0"/>
      </font>
      <fill>
        <patternFill>
          <bgColor theme="7"/>
        </patternFill>
      </fill>
    </dxf>
    <dxf>
      <font>
        <b/>
        <i val="0"/>
      </font>
      <fill>
        <patternFill>
          <bgColor theme="0" tint="-0.34998626667073579"/>
        </patternFill>
      </fill>
    </dxf>
    <dxf>
      <font>
        <b/>
        <i val="0"/>
      </font>
      <fill>
        <patternFill>
          <bgColor rgb="FFB56700"/>
        </patternFill>
      </fill>
    </dxf>
    <dxf>
      <font>
        <b/>
        <i val="0"/>
      </font>
      <fill>
        <patternFill>
          <bgColor theme="7"/>
        </patternFill>
      </fill>
    </dxf>
    <dxf>
      <font>
        <b/>
        <i val="0"/>
      </font>
      <fill>
        <patternFill>
          <bgColor theme="0" tint="-0.34998626667073579"/>
        </patternFill>
      </fill>
    </dxf>
    <dxf>
      <font>
        <b/>
        <i val="0"/>
      </font>
      <fill>
        <patternFill>
          <bgColor rgb="FFB56700"/>
        </patternFill>
      </fill>
    </dxf>
    <dxf>
      <font>
        <b/>
        <i val="0"/>
      </font>
      <fill>
        <patternFill>
          <bgColor theme="7"/>
        </patternFill>
      </fill>
    </dxf>
    <dxf>
      <font>
        <b/>
        <i val="0"/>
      </font>
      <fill>
        <patternFill>
          <bgColor theme="0" tint="-0.34998626667073579"/>
        </patternFill>
      </fill>
    </dxf>
    <dxf>
      <font>
        <b/>
        <i val="0"/>
      </font>
      <fill>
        <patternFill>
          <bgColor rgb="FFB56700"/>
        </patternFill>
      </fill>
    </dxf>
    <dxf>
      <font>
        <b/>
        <i val="0"/>
      </font>
      <fill>
        <patternFill>
          <bgColor theme="7"/>
        </patternFill>
      </fill>
    </dxf>
    <dxf>
      <font>
        <b/>
        <i val="0"/>
      </font>
      <fill>
        <patternFill>
          <bgColor theme="0" tint="-0.34998626667073579"/>
        </patternFill>
      </fill>
    </dxf>
    <dxf>
      <font>
        <b/>
        <i val="0"/>
      </font>
      <fill>
        <patternFill>
          <bgColor rgb="FFB56700"/>
        </patternFill>
      </fill>
    </dxf>
    <dxf>
      <font>
        <b/>
        <i val="0"/>
      </font>
      <fill>
        <patternFill>
          <bgColor theme="7"/>
        </patternFill>
      </fill>
    </dxf>
    <dxf>
      <font>
        <b/>
        <i val="0"/>
      </font>
      <fill>
        <patternFill>
          <bgColor theme="0" tint="-0.34998626667073579"/>
        </patternFill>
      </fill>
    </dxf>
    <dxf>
      <font>
        <b/>
        <i val="0"/>
      </font>
      <fill>
        <patternFill>
          <bgColor rgb="FFB56700"/>
        </patternFill>
      </fill>
    </dxf>
    <dxf>
      <font>
        <b/>
        <i val="0"/>
      </font>
      <fill>
        <patternFill>
          <bgColor theme="7"/>
        </patternFill>
      </fill>
    </dxf>
    <dxf>
      <font>
        <b/>
        <i val="0"/>
      </font>
      <fill>
        <patternFill>
          <bgColor theme="0" tint="-0.34998626667073579"/>
        </patternFill>
      </fill>
    </dxf>
    <dxf>
      <font>
        <b/>
        <i val="0"/>
      </font>
      <fill>
        <patternFill>
          <bgColor rgb="FFB56700"/>
        </patternFill>
      </fill>
    </dxf>
    <dxf>
      <font>
        <b/>
        <i val="0"/>
      </font>
      <fill>
        <patternFill>
          <bgColor theme="7"/>
        </patternFill>
      </fill>
    </dxf>
    <dxf>
      <font>
        <b/>
        <i val="0"/>
      </font>
      <fill>
        <patternFill>
          <bgColor theme="0" tint="-0.34998626667073579"/>
        </patternFill>
      </fill>
    </dxf>
    <dxf>
      <font>
        <b/>
        <i val="0"/>
      </font>
      <fill>
        <patternFill>
          <bgColor rgb="FFB56700"/>
        </patternFill>
      </fill>
    </dxf>
    <dxf>
      <font>
        <b/>
        <i val="0"/>
      </font>
      <fill>
        <patternFill>
          <bgColor theme="7"/>
        </patternFill>
      </fill>
    </dxf>
    <dxf>
      <font>
        <b/>
        <i val="0"/>
      </font>
      <fill>
        <patternFill>
          <bgColor theme="0" tint="-0.34998626667073579"/>
        </patternFill>
      </fill>
    </dxf>
    <dxf>
      <font>
        <b/>
        <i val="0"/>
      </font>
      <fill>
        <patternFill>
          <bgColor rgb="FFB56700"/>
        </patternFill>
      </fill>
    </dxf>
    <dxf>
      <font>
        <b/>
        <i val="0"/>
      </font>
      <fill>
        <patternFill>
          <bgColor theme="7"/>
        </patternFill>
      </fill>
    </dxf>
    <dxf>
      <font>
        <b/>
        <i val="0"/>
      </font>
      <fill>
        <patternFill>
          <bgColor theme="0" tint="-0.34998626667073579"/>
        </patternFill>
      </fill>
    </dxf>
    <dxf>
      <font>
        <b/>
        <i val="0"/>
      </font>
      <fill>
        <patternFill>
          <bgColor rgb="FFB56700"/>
        </patternFill>
      </fill>
    </dxf>
  </dxfs>
  <tableStyles count="0" defaultTableStyle="TableStyleMedium2" defaultPivotStyle="PivotStyleLight16"/>
  <colors>
    <mruColors>
      <color rgb="FFB56700"/>
      <color rgb="FFD9DAD9"/>
      <color rgb="FF9437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ECB146-6D1D-8C41-ABD2-1C6B33984326}">
  <dimension ref="A1:AS1048576"/>
  <sheetViews>
    <sheetView tabSelected="1" zoomScale="70" zoomScaleNormal="70" workbookViewId="0">
      <pane xSplit="3" ySplit="1" topLeftCell="D2" activePane="bottomRight" state="frozen"/>
      <selection activeCell="K28" sqref="K28"/>
      <selection pane="topRight" activeCell="K28" sqref="K28"/>
      <selection pane="bottomLeft" activeCell="K28" sqref="K28"/>
      <selection pane="bottomRight" activeCell="E11" sqref="E11"/>
    </sheetView>
  </sheetViews>
  <sheetFormatPr defaultColWidth="10.875" defaultRowHeight="15.75" zeroHeight="1"/>
  <cols>
    <col min="1" max="1" width="22.5" style="30" bestFit="1" customWidth="1"/>
    <col min="2" max="2" width="7.375" style="30" customWidth="1"/>
    <col min="3" max="3" width="17.875" style="30" bestFit="1" customWidth="1"/>
    <col min="4" max="4" width="4.875" style="30" customWidth="1"/>
    <col min="5" max="6" width="9.5" style="31" customWidth="1"/>
    <col min="7" max="7" width="10.875" style="35" customWidth="1"/>
    <col min="8" max="8" width="10.875" style="34" customWidth="1"/>
    <col min="9" max="9" width="10.875" style="18" customWidth="1"/>
    <col min="10" max="11" width="10.875" style="31" customWidth="1"/>
    <col min="12" max="12" width="10.875" style="35" customWidth="1"/>
    <col min="13" max="13" width="10.875" style="34" customWidth="1"/>
    <col min="14" max="14" width="10.875" style="18" customWidth="1"/>
    <col min="15" max="16" width="10.875" style="31" customWidth="1"/>
    <col min="17" max="17" width="10.875" style="35" customWidth="1"/>
    <col min="18" max="18" width="10.875" style="34" customWidth="1"/>
    <col min="19" max="19" width="10.875" style="18" customWidth="1"/>
    <col min="20" max="21" width="10.875" style="31" customWidth="1"/>
    <col min="22" max="22" width="10.875" style="35" customWidth="1"/>
    <col min="23" max="24" width="10.875" style="31" customWidth="1"/>
    <col min="25" max="25" width="10.875" style="35" customWidth="1"/>
    <col min="26" max="27" width="10.875" style="35" hidden="1" customWidth="1"/>
    <col min="28" max="28" width="10.875" style="35" customWidth="1"/>
    <col min="29" max="29" width="10.875" style="34" customWidth="1"/>
    <col min="30" max="30" width="10.875" style="18" customWidth="1"/>
    <col min="31" max="32" width="10.875" style="31" customWidth="1"/>
    <col min="33" max="33" width="10.875" style="35" customWidth="1"/>
    <col min="34" max="34" width="10.875" style="34" customWidth="1"/>
    <col min="35" max="35" width="10.875" style="18" customWidth="1"/>
    <col min="36" max="37" width="10.875" style="31" customWidth="1"/>
    <col min="38" max="38" width="10.875" style="35" customWidth="1"/>
    <col min="39" max="39" width="10.875" style="34" customWidth="1"/>
    <col min="40" max="40" width="10.875" style="18" customWidth="1"/>
    <col min="41" max="43" width="10.875" style="35" customWidth="1"/>
    <col min="44" max="44" width="10.875" style="34" customWidth="1"/>
    <col min="45" max="45" width="10.875" style="18"/>
    <col min="46" max="16384" width="10.875" style="34"/>
  </cols>
  <sheetData>
    <row r="1" spans="1:45" s="28" customFormat="1" ht="114">
      <c r="A1" s="24" t="s">
        <v>0</v>
      </c>
      <c r="B1" s="24" t="s">
        <v>30</v>
      </c>
      <c r="C1" s="24" t="s">
        <v>1</v>
      </c>
      <c r="D1" s="24" t="s">
        <v>27</v>
      </c>
      <c r="E1" s="25" t="s">
        <v>65</v>
      </c>
      <c r="F1" s="25" t="s">
        <v>29</v>
      </c>
      <c r="G1" s="26" t="s">
        <v>28</v>
      </c>
      <c r="H1" s="27" t="s">
        <v>230</v>
      </c>
      <c r="I1" s="16" t="s">
        <v>3</v>
      </c>
      <c r="J1" s="25" t="s">
        <v>57</v>
      </c>
      <c r="K1" s="25" t="s">
        <v>32</v>
      </c>
      <c r="L1" s="26" t="s">
        <v>31</v>
      </c>
      <c r="M1" s="27" t="s">
        <v>230</v>
      </c>
      <c r="N1" s="16" t="s">
        <v>5</v>
      </c>
      <c r="O1" s="25" t="s">
        <v>58</v>
      </c>
      <c r="P1" s="25" t="s">
        <v>33</v>
      </c>
      <c r="Q1" s="26" t="s">
        <v>34</v>
      </c>
      <c r="R1" s="27" t="s">
        <v>230</v>
      </c>
      <c r="S1" s="16" t="s">
        <v>7</v>
      </c>
      <c r="T1" s="25" t="s">
        <v>59</v>
      </c>
      <c r="U1" s="25" t="s">
        <v>49</v>
      </c>
      <c r="V1" s="26" t="s">
        <v>51</v>
      </c>
      <c r="W1" s="25" t="s">
        <v>60</v>
      </c>
      <c r="X1" s="25" t="s">
        <v>50</v>
      </c>
      <c r="Y1" s="26" t="s">
        <v>52</v>
      </c>
      <c r="Z1" s="26" t="s">
        <v>55</v>
      </c>
      <c r="AA1" s="26" t="s">
        <v>56</v>
      </c>
      <c r="AB1" s="26" t="s">
        <v>54</v>
      </c>
      <c r="AC1" s="27" t="s">
        <v>230</v>
      </c>
      <c r="AD1" s="16" t="s">
        <v>9</v>
      </c>
      <c r="AE1" s="25" t="s">
        <v>61</v>
      </c>
      <c r="AF1" s="25" t="s">
        <v>37</v>
      </c>
      <c r="AG1" s="26" t="s">
        <v>38</v>
      </c>
      <c r="AH1" s="27" t="s">
        <v>230</v>
      </c>
      <c r="AI1" s="16" t="s">
        <v>11</v>
      </c>
      <c r="AJ1" s="25" t="s">
        <v>62</v>
      </c>
      <c r="AK1" s="25" t="s">
        <v>39</v>
      </c>
      <c r="AL1" s="26" t="s">
        <v>40</v>
      </c>
      <c r="AM1" s="27" t="s">
        <v>230</v>
      </c>
      <c r="AN1" s="16" t="s">
        <v>13</v>
      </c>
      <c r="AO1" s="26" t="s">
        <v>63</v>
      </c>
      <c r="AP1" s="26" t="s">
        <v>41</v>
      </c>
      <c r="AQ1" s="26" t="s">
        <v>43</v>
      </c>
      <c r="AR1" s="27" t="s">
        <v>230</v>
      </c>
      <c r="AS1" s="16" t="s">
        <v>42</v>
      </c>
    </row>
    <row r="2" spans="1:45">
      <c r="A2" s="42" t="s">
        <v>71</v>
      </c>
      <c r="B2">
        <v>11</v>
      </c>
      <c r="C2" s="42" t="s">
        <v>79</v>
      </c>
      <c r="E2" s="31">
        <v>3</v>
      </c>
      <c r="F2" s="31">
        <v>5.5</v>
      </c>
      <c r="G2" s="32">
        <f>(IF(E2=0, "0.00",10-E2))+F2</f>
        <v>12.5</v>
      </c>
      <c r="H2" s="33">
        <f>RANK(G2, $G$2:$G$100, 0)</f>
        <v>1</v>
      </c>
      <c r="I2" s="17">
        <f>IFERROR((G2/'League Calculation'!B$2)*100, "")</f>
        <v>100</v>
      </c>
      <c r="J2" s="31">
        <v>2.5</v>
      </c>
      <c r="K2" s="31">
        <v>4</v>
      </c>
      <c r="L2" s="32">
        <f>(IF(J2=0, "0.00",10-J2))+K2</f>
        <v>11.5</v>
      </c>
      <c r="M2" s="33">
        <f>RANK(L2,$L$2:$L$1000)</f>
        <v>4</v>
      </c>
      <c r="N2" s="17">
        <f>IFERROR((L2/'League Calculation'!F$2)*100, "")</f>
        <v>89.84375</v>
      </c>
      <c r="O2" s="31">
        <v>1.55</v>
      </c>
      <c r="P2" s="31">
        <v>4.7</v>
      </c>
      <c r="Q2" s="32">
        <f>(IF(O2=0, "0.00",10-O2))+P2</f>
        <v>13.149999999999999</v>
      </c>
      <c r="R2" s="33">
        <f>RANK(Q2,$Q$2:$Q$1000, 0)</f>
        <v>1</v>
      </c>
      <c r="S2" s="17">
        <f>IFERROR((Q2/'League Calculation'!G$2)*100, "")</f>
        <v>100</v>
      </c>
      <c r="T2" s="31">
        <v>1.65</v>
      </c>
      <c r="U2" s="31">
        <v>5.6</v>
      </c>
      <c r="V2" s="32">
        <f>(IF(T2=0, "0.00",10-T2))+U2</f>
        <v>13.95</v>
      </c>
      <c r="W2" s="31">
        <v>1.65</v>
      </c>
      <c r="X2" s="31">
        <v>5.6</v>
      </c>
      <c r="Y2" s="32">
        <f>(IF(W2=0, "0.00",10-W2))+X2</f>
        <v>13.95</v>
      </c>
      <c r="Z2" s="32">
        <f>(T2+W2)/2</f>
        <v>1.65</v>
      </c>
      <c r="AA2" s="32">
        <f>(U2+X2)/2</f>
        <v>5.6</v>
      </c>
      <c r="AB2" s="32">
        <f>(V2+Y2)/2</f>
        <v>13.95</v>
      </c>
      <c r="AC2" s="33">
        <f>RANK(AB2,$AB$2:$AB$1000, 0)</f>
        <v>2</v>
      </c>
      <c r="AD2" s="17">
        <f>IFERROR((AB2/'League Calculation'!C$2)*100, "")</f>
        <v>97.89473684210526</v>
      </c>
      <c r="AE2" s="31">
        <v>3.7</v>
      </c>
      <c r="AF2" s="31">
        <v>5.0999999999999996</v>
      </c>
      <c r="AG2" s="32">
        <f>(IF(AE2=0, "0.00",10-AE2))+AF2</f>
        <v>11.399999999999999</v>
      </c>
      <c r="AH2" s="33">
        <f>RANK(AG2,$AG$2:$AG$6000, 0)</f>
        <v>3</v>
      </c>
      <c r="AI2" s="17">
        <f>IFERROR((AG2/'League Calculation'!E$2)*100, "")</f>
        <v>95.798319327731079</v>
      </c>
      <c r="AJ2" s="31">
        <v>2.8</v>
      </c>
      <c r="AK2" s="31">
        <v>5</v>
      </c>
      <c r="AL2" s="32">
        <f>(IF(AJ2=0, "0.00",10-AJ2))+AK2</f>
        <v>12.2</v>
      </c>
      <c r="AM2" s="33">
        <f>RANK(AL2,$AL$2:$AL$6000, 0)</f>
        <v>2</v>
      </c>
      <c r="AN2" s="17">
        <f>IFERROR((AL2/'League Calculation'!D$2)*100, "")</f>
        <v>97.99196787148594</v>
      </c>
      <c r="AO2" s="32">
        <f>E2+J2+O2+T2+AE2+AJ2</f>
        <v>15.2</v>
      </c>
      <c r="AP2" s="32">
        <f>F2+K2+P2+X2+AF2+AK2</f>
        <v>29.9</v>
      </c>
      <c r="AQ2" s="32">
        <f>G2+L2+Q2+AB2+AG2+AL2</f>
        <v>74.699999999999989</v>
      </c>
      <c r="AR2" s="33">
        <f>RANK(AQ2,$AQ$2:$AQ$60000, 0)</f>
        <v>1</v>
      </c>
      <c r="AS2" s="17">
        <f>IFERROR(('Elite Men'!AQ12/'League Calculation'!J$2)*100, "")</f>
        <v>0</v>
      </c>
    </row>
    <row r="3" spans="1:45">
      <c r="A3" s="42" t="s">
        <v>71</v>
      </c>
      <c r="B3">
        <v>8</v>
      </c>
      <c r="C3" s="42" t="s">
        <v>80</v>
      </c>
      <c r="E3" s="31">
        <v>1.9</v>
      </c>
      <c r="F3" s="31">
        <v>4.3</v>
      </c>
      <c r="G3" s="32">
        <f>(IF(E3=0, "0.00",10-E3))+F3</f>
        <v>12.399999999999999</v>
      </c>
      <c r="H3" s="33">
        <f>RANK(G3, $G$2:$G$100, 0)</f>
        <v>2</v>
      </c>
      <c r="I3" s="17">
        <f>IFERROR((G3/'League Calculation'!B$2)*100, "")</f>
        <v>99.199999999999989</v>
      </c>
      <c r="J3" s="31">
        <v>2</v>
      </c>
      <c r="K3" s="31">
        <v>4.8</v>
      </c>
      <c r="L3" s="32">
        <f>(IF(J3=0, "0.00",10-J3))+K3</f>
        <v>12.8</v>
      </c>
      <c r="M3" s="33">
        <f>RANK(L3,$L$2:$L$1000)</f>
        <v>1</v>
      </c>
      <c r="N3" s="17">
        <f>IFERROR((L3/'League Calculation'!F$2)*100, "")</f>
        <v>100</v>
      </c>
      <c r="O3" s="31">
        <v>2.5499999999999998</v>
      </c>
      <c r="P3" s="31">
        <v>4.2</v>
      </c>
      <c r="Q3" s="32">
        <f>(IF(O3=0, "0.00",10-O3))+P3</f>
        <v>11.65</v>
      </c>
      <c r="R3" s="33">
        <f>RANK(Q3,$Q$2:$Q$1000, 0)</f>
        <v>4</v>
      </c>
      <c r="S3" s="17">
        <f>IFERROR((Q3/'League Calculation'!G$2)*100, "")</f>
        <v>88.593155893536135</v>
      </c>
      <c r="T3" s="31">
        <v>1.6</v>
      </c>
      <c r="U3" s="31">
        <v>4.8</v>
      </c>
      <c r="V3" s="32">
        <f>(IF(T3=0, "0.00",10-T3))+U3</f>
        <v>13.2</v>
      </c>
      <c r="W3" s="31">
        <v>1.6</v>
      </c>
      <c r="X3" s="31">
        <v>4.8</v>
      </c>
      <c r="Y3" s="32">
        <f>(IF(W3=0, "0.00",10-W3))+X3</f>
        <v>13.2</v>
      </c>
      <c r="Z3" s="32">
        <f>(T3+W3)/2</f>
        <v>1.6</v>
      </c>
      <c r="AA3" s="32">
        <f>(U3+X3)/2</f>
        <v>4.8</v>
      </c>
      <c r="AB3" s="32">
        <f>(V3+Y3)/2</f>
        <v>13.2</v>
      </c>
      <c r="AC3" s="33">
        <f>RANK(AB3,$AB$2:$AB$1000, 0)</f>
        <v>5</v>
      </c>
      <c r="AD3" s="17">
        <f>IFERROR((AB3/'League Calculation'!C$2)*100, "")</f>
        <v>92.631578947368425</v>
      </c>
      <c r="AE3" s="31">
        <v>2.35</v>
      </c>
      <c r="AF3" s="31">
        <v>4.2</v>
      </c>
      <c r="AG3" s="32">
        <f>(IF(AE3=0, "0.00",10-AE3))+AF3</f>
        <v>11.850000000000001</v>
      </c>
      <c r="AH3" s="33">
        <f>RANK(AG3,$AG$2:$AG$6000, 0)</f>
        <v>2</v>
      </c>
      <c r="AI3" s="17">
        <f>IFERROR((AG3/'League Calculation'!E$2)*100, "")</f>
        <v>99.579831932773118</v>
      </c>
      <c r="AJ3" s="31">
        <v>2.5</v>
      </c>
      <c r="AK3" s="31">
        <v>4.2</v>
      </c>
      <c r="AL3" s="32">
        <f>(IF(AJ3=0, "0.00",10-AJ3))+AK3</f>
        <v>11.7</v>
      </c>
      <c r="AM3" s="33">
        <f>RANK(AL3,$AL$2:$AL$6000, 0)</f>
        <v>4</v>
      </c>
      <c r="AN3" s="17">
        <f>IFERROR((AL3/'League Calculation'!D$2)*100, "")</f>
        <v>93.975903614457835</v>
      </c>
      <c r="AO3" s="32">
        <f>E3+J3+O3+T3+AE3+AJ3</f>
        <v>12.899999999999999</v>
      </c>
      <c r="AP3" s="32">
        <f>F3+K3+P3+X3+AF3+AK3</f>
        <v>26.5</v>
      </c>
      <c r="AQ3" s="32">
        <f>G3+L3+Q3+AB3+AG3+AL3</f>
        <v>73.599999999999994</v>
      </c>
      <c r="AR3" s="33">
        <f>RANK(AQ3,$AQ$2:$AQ$60000, 0)</f>
        <v>2</v>
      </c>
      <c r="AS3" s="17">
        <f>IFERROR(('Elite Men'!AQ9/'League Calculation'!J$2)*100, "")</f>
        <v>29.718875502008039</v>
      </c>
    </row>
    <row r="4" spans="1:45">
      <c r="A4" s="42" t="s">
        <v>69</v>
      </c>
      <c r="B4">
        <v>3</v>
      </c>
      <c r="C4" s="42" t="s">
        <v>75</v>
      </c>
      <c r="E4" s="31">
        <v>3.1</v>
      </c>
      <c r="F4" s="31">
        <v>4.4000000000000004</v>
      </c>
      <c r="G4" s="32">
        <f>(IF(E4=0, "0.00",10-E4))+F4</f>
        <v>11.3</v>
      </c>
      <c r="H4" s="33">
        <f>RANK(G4, $G$2:$G$100, 0)</f>
        <v>3</v>
      </c>
      <c r="I4" s="17">
        <f>IFERROR((G4/'League Calculation'!B$2)*100, "")</f>
        <v>90.4</v>
      </c>
      <c r="J4" s="31">
        <v>4.8499999999999996</v>
      </c>
      <c r="K4" s="31">
        <v>5.0999999999999996</v>
      </c>
      <c r="L4" s="32">
        <f>(IF(J4=0, "0.00",10-J4))+K4</f>
        <v>10.25</v>
      </c>
      <c r="M4" s="33">
        <f>RANK(L4,$L$2:$L$1000)</f>
        <v>6</v>
      </c>
      <c r="N4" s="17">
        <f>IFERROR((L4/'League Calculation'!F$2)*100, "")</f>
        <v>80.078125</v>
      </c>
      <c r="O4" s="31">
        <v>3.15</v>
      </c>
      <c r="P4" s="31">
        <v>4.2</v>
      </c>
      <c r="Q4" s="32">
        <f>(IF(O4=0, "0.00",10-O4))+P4</f>
        <v>11.05</v>
      </c>
      <c r="R4" s="33">
        <f>RANK(Q4,$Q$2:$Q$1000, 0)</f>
        <v>6</v>
      </c>
      <c r="S4" s="17">
        <f>IFERROR((Q4/'League Calculation'!G$2)*100, "")</f>
        <v>84.030418250950589</v>
      </c>
      <c r="T4" s="31">
        <v>0.55000000000000004</v>
      </c>
      <c r="U4" s="31">
        <v>4.8</v>
      </c>
      <c r="V4" s="32">
        <f>(IF(T4=0, "0.00",10-T4))+U4</f>
        <v>14.25</v>
      </c>
      <c r="W4" s="31">
        <v>0.55000000000000004</v>
      </c>
      <c r="X4" s="31">
        <v>4.8</v>
      </c>
      <c r="Y4" s="32">
        <f>(IF(W4=0, "0.00",10-W4))+X4</f>
        <v>14.25</v>
      </c>
      <c r="Z4" s="32">
        <f>(T4+W4)/2</f>
        <v>0.55000000000000004</v>
      </c>
      <c r="AA4" s="32">
        <f>(U4+X4)/2</f>
        <v>4.8</v>
      </c>
      <c r="AB4" s="32">
        <f>(V4+Y4)/2</f>
        <v>14.25</v>
      </c>
      <c r="AC4" s="33">
        <f>RANK(AB4,$AB$2:$AB$1000, 0)</f>
        <v>1</v>
      </c>
      <c r="AD4" s="17">
        <f>IFERROR((AB4/'League Calculation'!C$2)*100, "")</f>
        <v>100</v>
      </c>
      <c r="AE4" s="31">
        <v>3</v>
      </c>
      <c r="AF4" s="31">
        <v>4.9000000000000004</v>
      </c>
      <c r="AG4" s="32">
        <f>(IF(AE4=0, "0.00",10-AE4))+AF4</f>
        <v>11.9</v>
      </c>
      <c r="AH4" s="33">
        <f>RANK(AG4,$AG$2:$AG$6000, 0)</f>
        <v>1</v>
      </c>
      <c r="AI4" s="17">
        <f>IFERROR((AG4/'League Calculation'!E$2)*100, "")</f>
        <v>100</v>
      </c>
      <c r="AJ4" s="31">
        <v>2.4500000000000002</v>
      </c>
      <c r="AK4" s="31">
        <v>4.9000000000000004</v>
      </c>
      <c r="AL4" s="32">
        <f>(IF(AJ4=0, "0.00",10-AJ4))+AK4</f>
        <v>12.45</v>
      </c>
      <c r="AM4" s="33">
        <f>RANK(AL4,$AL$2:$AL$6000, 0)</f>
        <v>1</v>
      </c>
      <c r="AN4" s="17">
        <f>IFERROR((AL4/'League Calculation'!D$2)*100, "")</f>
        <v>100</v>
      </c>
      <c r="AO4" s="32">
        <f>E4+J4+O4+T4+AE4+AJ4</f>
        <v>17.100000000000001</v>
      </c>
      <c r="AP4" s="32">
        <f>F4+K4+P4+X4+AF4+AK4</f>
        <v>28.299999999999997</v>
      </c>
      <c r="AQ4" s="32">
        <f>G4+L4+Q4+AB4+AG4+AL4</f>
        <v>71.2</v>
      </c>
      <c r="AR4" s="33">
        <f>RANK(AQ4,$AQ$2:$AQ$60000, 0)</f>
        <v>3</v>
      </c>
      <c r="AS4" s="17">
        <f>IFERROR(('Elite Men'!AQ5/'League Calculation'!J$2)*100, "")</f>
        <v>55.220883534136554</v>
      </c>
    </row>
    <row r="5" spans="1:45">
      <c r="A5" s="42" t="s">
        <v>69</v>
      </c>
      <c r="B5">
        <v>2</v>
      </c>
      <c r="C5" s="42" t="s">
        <v>74</v>
      </c>
      <c r="E5" s="31">
        <v>0</v>
      </c>
      <c r="F5" s="31">
        <v>0</v>
      </c>
      <c r="G5" s="32">
        <f>(IF(E5=0, "0.00",10-E5))+F5</f>
        <v>0</v>
      </c>
      <c r="H5" s="33">
        <f>RANK(G5, $G$2:$G$100, 0)</f>
        <v>4</v>
      </c>
      <c r="I5" s="17">
        <f>IFERROR((G5/'League Calculation'!B$2)*100, "")</f>
        <v>0</v>
      </c>
      <c r="J5" s="31">
        <v>6.65</v>
      </c>
      <c r="K5" s="31">
        <v>3.8</v>
      </c>
      <c r="L5" s="32">
        <f>(IF(J5=0, "0.00",10-J5))+K5</f>
        <v>7.1499999999999995</v>
      </c>
      <c r="M5" s="33">
        <f>RANK(L5,$L$2:$L$1000)</f>
        <v>7</v>
      </c>
      <c r="N5" s="17">
        <f>IFERROR((L5/'League Calculation'!F$2)*100, "")</f>
        <v>55.859374999999986</v>
      </c>
      <c r="O5" s="31">
        <v>2.25</v>
      </c>
      <c r="P5" s="31">
        <v>3.7</v>
      </c>
      <c r="Q5" s="32">
        <f>(IF(O5=0, "0.00",10-O5))+P5</f>
        <v>11.45</v>
      </c>
      <c r="R5" s="33">
        <f>RANK(Q5,$Q$2:$Q$1000, 0)</f>
        <v>5</v>
      </c>
      <c r="S5" s="17">
        <f>IFERROR((Q5/'League Calculation'!G$2)*100, "")</f>
        <v>87.07224334600761</v>
      </c>
      <c r="T5" s="31">
        <v>2.35</v>
      </c>
      <c r="U5" s="31">
        <v>4</v>
      </c>
      <c r="V5" s="32">
        <f>(IF(T5=0, "0.00",10-T5))+U5</f>
        <v>11.65</v>
      </c>
      <c r="W5" s="31">
        <v>2.35</v>
      </c>
      <c r="X5" s="31">
        <v>4</v>
      </c>
      <c r="Y5" s="32">
        <f>(IF(W5=0, "0.00",10-W5))+X5</f>
        <v>11.65</v>
      </c>
      <c r="Z5" s="32">
        <f>(T5+W5)/2</f>
        <v>2.35</v>
      </c>
      <c r="AA5" s="32">
        <f>(U5+X5)/2</f>
        <v>4</v>
      </c>
      <c r="AB5" s="32">
        <f>(V5+Y5)/2</f>
        <v>11.65</v>
      </c>
      <c r="AC5" s="33">
        <f>RANK(AB5,$AB$2:$AB$1000, 0)</f>
        <v>6</v>
      </c>
      <c r="AD5" s="17">
        <f>IFERROR((AB5/'League Calculation'!C$2)*100, "")</f>
        <v>81.754385964912274</v>
      </c>
      <c r="AE5" s="31">
        <v>3.1</v>
      </c>
      <c r="AF5" s="31">
        <v>4.0999999999999996</v>
      </c>
      <c r="AG5" s="32">
        <f>(IF(AE5=0, "0.00",10-AE5))+AF5</f>
        <v>11</v>
      </c>
      <c r="AH5" s="33">
        <f>RANK(AG5,$AG$2:$AG$6000, 0)</f>
        <v>4</v>
      </c>
      <c r="AI5" s="17">
        <f>IFERROR((AG5/'League Calculation'!E$2)*100, "")</f>
        <v>92.436974789915965</v>
      </c>
      <c r="AJ5" s="31">
        <v>0</v>
      </c>
      <c r="AK5" s="31">
        <v>0</v>
      </c>
      <c r="AL5" s="32">
        <f>(IF(AJ5=0, "0.00",10-AJ5))+AK5</f>
        <v>0</v>
      </c>
      <c r="AM5" s="33">
        <f>RANK(AL5,$AL$2:$AL$6000, 0)</f>
        <v>5</v>
      </c>
      <c r="AN5" s="17">
        <f>IFERROR((AL5/'League Calculation'!D$2)*100, "")</f>
        <v>0</v>
      </c>
      <c r="AO5" s="32">
        <f>E5+J5+O5+T5+AE5+AJ5</f>
        <v>14.35</v>
      </c>
      <c r="AP5" s="32">
        <f>F5+K5+P5+X5+AF5+AK5</f>
        <v>15.6</v>
      </c>
      <c r="AQ5" s="32">
        <f>G5+L5+Q5+AB5+AG5+AL5</f>
        <v>41.25</v>
      </c>
      <c r="AR5" s="33">
        <f>RANK(AQ5,$AQ$2:$AQ$60000, 0)</f>
        <v>4</v>
      </c>
      <c r="AS5" s="17">
        <f>IFERROR(('Elite Men'!AQ7/'League Calculation'!J$2)*100, "")</f>
        <v>34.20348058902276</v>
      </c>
    </row>
    <row r="6" spans="1:45">
      <c r="A6" s="42" t="s">
        <v>69</v>
      </c>
      <c r="B6">
        <v>1</v>
      </c>
      <c r="C6" s="42" t="s">
        <v>73</v>
      </c>
      <c r="E6" s="31">
        <v>0</v>
      </c>
      <c r="F6" s="31">
        <v>0</v>
      </c>
      <c r="G6" s="32">
        <f>(IF(E6=0, "0.00",10-E6))+F6</f>
        <v>0</v>
      </c>
      <c r="H6" s="33">
        <f>RANK(G6, $G$2:$G$100, 0)</f>
        <v>4</v>
      </c>
      <c r="I6" s="17">
        <f>IFERROR((G6/'League Calculation'!B$2)*100, "")</f>
        <v>0</v>
      </c>
      <c r="J6" s="31">
        <v>2.8</v>
      </c>
      <c r="K6" s="31">
        <v>4.0999999999999996</v>
      </c>
      <c r="L6" s="32">
        <f>(IF(J6=0, "0.00",10-J6))+K6</f>
        <v>11.3</v>
      </c>
      <c r="M6" s="33">
        <f>RANK(L6,$L$2:$L$1000)</f>
        <v>5</v>
      </c>
      <c r="N6" s="17">
        <f>IFERROR((L6/'League Calculation'!F$2)*100, "")</f>
        <v>88.28125</v>
      </c>
      <c r="O6" s="31">
        <v>2.0499999999999998</v>
      </c>
      <c r="P6" s="31">
        <v>4.5999999999999996</v>
      </c>
      <c r="Q6" s="32">
        <f>(IF(O6=0, "0.00",10-O6))+P6</f>
        <v>12.55</v>
      </c>
      <c r="R6" s="33">
        <f>RANK(Q6,$Q$2:$Q$1000, 0)</f>
        <v>2</v>
      </c>
      <c r="S6" s="17">
        <f>IFERROR((Q6/'League Calculation'!G$2)*100, "")</f>
        <v>95.437262357414468</v>
      </c>
      <c r="T6" s="31">
        <v>0.9</v>
      </c>
      <c r="U6" s="31">
        <v>4.8</v>
      </c>
      <c r="V6" s="32">
        <f>(IF(T6=0, "0.00",10-T6))+U6</f>
        <v>13.899999999999999</v>
      </c>
      <c r="W6" s="31">
        <v>0.9</v>
      </c>
      <c r="X6" s="31">
        <v>4.8</v>
      </c>
      <c r="Y6" s="32">
        <f>(IF(W6=0, "0.00",10-W6))+X6</f>
        <v>13.899999999999999</v>
      </c>
      <c r="Z6" s="32">
        <f>(T6+W6)/2</f>
        <v>0.9</v>
      </c>
      <c r="AA6" s="32">
        <f>(U6+X6)/2</f>
        <v>4.8</v>
      </c>
      <c r="AB6" s="32">
        <f>(V6+Y6)/2</f>
        <v>13.899999999999999</v>
      </c>
      <c r="AC6" s="33">
        <f>RANK(AB6,$AB$2:$AB$1000, 0)</f>
        <v>3</v>
      </c>
      <c r="AD6" s="17">
        <f>IFERROR((AB6/'League Calculation'!C$2)*100, "")</f>
        <v>97.543859649122794</v>
      </c>
      <c r="AE6" s="31">
        <v>0</v>
      </c>
      <c r="AF6" s="31">
        <v>0</v>
      </c>
      <c r="AG6" s="32">
        <f>(IF(AE6=0, "0.00",10-AE6))+AF6</f>
        <v>0</v>
      </c>
      <c r="AH6" s="33">
        <f>RANK(AG6,$AG$2:$AG$6000, 0)</f>
        <v>5</v>
      </c>
      <c r="AI6" s="17">
        <f>IFERROR((AG6/'League Calculation'!E$2)*100, "")</f>
        <v>0</v>
      </c>
      <c r="AJ6" s="31">
        <v>0</v>
      </c>
      <c r="AK6" s="31">
        <v>0</v>
      </c>
      <c r="AL6" s="32">
        <f>(IF(AJ6=0, "0.00",10-AJ6))+AK6</f>
        <v>0</v>
      </c>
      <c r="AM6" s="33">
        <f>RANK(AL6,$AL$2:$AL$6000, 0)</f>
        <v>5</v>
      </c>
      <c r="AN6" s="17">
        <f>IFERROR((AL6/'League Calculation'!D$2)*100, "")</f>
        <v>0</v>
      </c>
      <c r="AO6" s="32">
        <f>E6+J6+O6+T6+AE6+AJ6</f>
        <v>5.75</v>
      </c>
      <c r="AP6" s="32">
        <f>F6+K6+P6+X6+AF6+AK6</f>
        <v>13.5</v>
      </c>
      <c r="AQ6" s="32">
        <f>G6+L6+Q6+AB6+AG6+AL6</f>
        <v>37.75</v>
      </c>
      <c r="AR6" s="33">
        <f>RANK(AQ6,$AQ$2:$AQ$60000, 0)</f>
        <v>5</v>
      </c>
      <c r="AS6" s="17">
        <f>IFERROR(('Elite Men'!AQ11/'League Calculation'!J$2)*100, "")</f>
        <v>0</v>
      </c>
    </row>
    <row r="7" spans="1:45">
      <c r="A7" s="42" t="s">
        <v>70</v>
      </c>
      <c r="B7">
        <v>7</v>
      </c>
      <c r="C7" s="42" t="s">
        <v>76</v>
      </c>
      <c r="E7" s="31">
        <v>0</v>
      </c>
      <c r="F7" s="31">
        <v>0</v>
      </c>
      <c r="G7" s="32">
        <f>(IF(E7=0, "0.00",10-E7))+F7</f>
        <v>0</v>
      </c>
      <c r="H7" s="33">
        <f>RANK(G7, $G$2:$G$100, 0)</f>
        <v>4</v>
      </c>
      <c r="I7" s="17">
        <f>IFERROR((G7/'League Calculation'!B$2)*100, "")</f>
        <v>0</v>
      </c>
      <c r="J7" s="31">
        <v>2.5</v>
      </c>
      <c r="K7" s="31">
        <v>4.3</v>
      </c>
      <c r="L7" s="32">
        <f>(IF(J7=0, "0.00",10-J7))+K7</f>
        <v>11.8</v>
      </c>
      <c r="M7" s="33">
        <f>RANK(L7,$L$2:$L$1000)</f>
        <v>3</v>
      </c>
      <c r="N7" s="17">
        <f>IFERROR((L7/'League Calculation'!F$2)*100, "")</f>
        <v>92.1875</v>
      </c>
      <c r="O7" s="31">
        <v>0</v>
      </c>
      <c r="P7" s="31">
        <v>0</v>
      </c>
      <c r="Q7" s="32">
        <f>(IF(O7=0, "0.00",10-O7))+P7</f>
        <v>0</v>
      </c>
      <c r="R7" s="33">
        <f>RANK(Q7,$Q$2:$Q$1000, 0)</f>
        <v>8</v>
      </c>
      <c r="S7" s="17">
        <f>IFERROR((Q7/'League Calculation'!G$2)*100, "")</f>
        <v>0</v>
      </c>
      <c r="T7" s="31">
        <v>1.05</v>
      </c>
      <c r="U7" s="31">
        <v>4.8</v>
      </c>
      <c r="V7" s="32">
        <f>(IF(T7=0, "0.00",10-T7))+U7</f>
        <v>13.75</v>
      </c>
      <c r="W7" s="31">
        <v>1.05</v>
      </c>
      <c r="X7" s="31">
        <v>4.8</v>
      </c>
      <c r="Y7" s="32">
        <f>(IF(W7=0, "0.00",10-W7))+X7</f>
        <v>13.75</v>
      </c>
      <c r="Z7" s="32">
        <f>(T7+W7)/2</f>
        <v>1.05</v>
      </c>
      <c r="AA7" s="32">
        <f>(U7+X7)/2</f>
        <v>4.8</v>
      </c>
      <c r="AB7" s="32">
        <f>(V7+Y7)/2</f>
        <v>13.75</v>
      </c>
      <c r="AC7" s="33">
        <f>RANK(AB7,$AB$2:$AB$1000, 0)</f>
        <v>4</v>
      </c>
      <c r="AD7" s="17">
        <f>IFERROR((AB7/'League Calculation'!C$2)*100, "")</f>
        <v>96.491228070175438</v>
      </c>
      <c r="AE7" s="31">
        <v>0</v>
      </c>
      <c r="AF7" s="31">
        <v>0</v>
      </c>
      <c r="AG7" s="32">
        <f>(IF(AE7=0, "0.00",10-AE7))+AF7</f>
        <v>0</v>
      </c>
      <c r="AH7" s="33">
        <f>RANK(AG7,$AG$2:$AG$6000, 0)</f>
        <v>5</v>
      </c>
      <c r="AI7" s="17">
        <f>IFERROR((AG7/'League Calculation'!E$2)*100, "")</f>
        <v>0</v>
      </c>
      <c r="AJ7" s="31">
        <v>0</v>
      </c>
      <c r="AK7" s="31">
        <v>0</v>
      </c>
      <c r="AL7" s="32">
        <f>(IF(AJ7=0, "0.00",10-AJ7))+AK7</f>
        <v>0</v>
      </c>
      <c r="AM7" s="33">
        <f>RANK(AL7,$AL$2:$AL$6000, 0)</f>
        <v>5</v>
      </c>
      <c r="AN7" s="17">
        <f>IFERROR((AL7/'League Calculation'!D$2)*100, "")</f>
        <v>0</v>
      </c>
      <c r="AO7" s="32">
        <f>E7+J7+O7+T7+AE7+AJ7</f>
        <v>3.55</v>
      </c>
      <c r="AP7" s="32">
        <f>F7+K7+P7+X7+AF7+AK7</f>
        <v>9.1</v>
      </c>
      <c r="AQ7" s="32">
        <f>G7+L7+Q7+AB7+AG7+AL7</f>
        <v>25.55</v>
      </c>
      <c r="AR7" s="33">
        <f>RANK(AQ7,$AQ$2:$AQ$60000, 0)</f>
        <v>6</v>
      </c>
      <c r="AS7" s="17">
        <f>IFERROR(('Elite Men'!AQ2/'League Calculation'!J$2)*100, "")</f>
        <v>100</v>
      </c>
    </row>
    <row r="8" spans="1:45">
      <c r="A8" s="42" t="s">
        <v>69</v>
      </c>
      <c r="B8">
        <v>6</v>
      </c>
      <c r="C8" s="42" t="s">
        <v>232</v>
      </c>
      <c r="E8" s="31">
        <v>0</v>
      </c>
      <c r="F8" s="31">
        <v>0</v>
      </c>
      <c r="G8" s="32">
        <f>(IF(E8=0, "0.00",10-E8))+F8</f>
        <v>0</v>
      </c>
      <c r="H8" s="33">
        <f>RANK(G8, $G$2:$G$100, 0)</f>
        <v>4</v>
      </c>
      <c r="I8" s="17">
        <f>IFERROR((G8/'League Calculation'!B$2)*100, "")</f>
        <v>0</v>
      </c>
      <c r="J8" s="31">
        <v>0</v>
      </c>
      <c r="K8" s="31">
        <v>0</v>
      </c>
      <c r="L8" s="32">
        <f>(IF(J8=0, "0.00",10-J8))+K8</f>
        <v>0</v>
      </c>
      <c r="M8" s="33">
        <f>RANK(L8,$L$2:$L$1000)</f>
        <v>8</v>
      </c>
      <c r="N8" s="17">
        <f>IFERROR((L8/'League Calculation'!F$2)*100, "")</f>
        <v>0</v>
      </c>
      <c r="O8" s="31">
        <v>1.85</v>
      </c>
      <c r="P8" s="31">
        <v>3.7</v>
      </c>
      <c r="Q8" s="32">
        <f>(IF(O8=0, "0.00",10-O8))+P8</f>
        <v>11.850000000000001</v>
      </c>
      <c r="R8" s="33">
        <f>RANK(Q8,$Q$2:$Q$1000, 0)</f>
        <v>3</v>
      </c>
      <c r="S8" s="17">
        <f>IFERROR((Q8/'League Calculation'!G$2)*100, "")</f>
        <v>90.11406844106466</v>
      </c>
      <c r="T8" s="31">
        <v>0</v>
      </c>
      <c r="U8" s="31">
        <v>0</v>
      </c>
      <c r="V8" s="32">
        <f>(IF(T8=0, "0.00",10-T8))+U8</f>
        <v>0</v>
      </c>
      <c r="W8" s="31">
        <v>0</v>
      </c>
      <c r="X8" s="31">
        <v>0</v>
      </c>
      <c r="Y8" s="32">
        <f>(IF(W8=0, "0.00",10-W8))+X8</f>
        <v>0</v>
      </c>
      <c r="Z8" s="32">
        <f>(T8+W8)/2</f>
        <v>0</v>
      </c>
      <c r="AA8" s="32">
        <f>(U8+X8)/2</f>
        <v>0</v>
      </c>
      <c r="AB8" s="32">
        <f>(V8+Y8)/2</f>
        <v>0</v>
      </c>
      <c r="AC8" s="33">
        <f>RANK(AB8,$AB$2:$AB$1000, 0)</f>
        <v>7</v>
      </c>
      <c r="AD8" s="17">
        <f>IFERROR((AB8/'League Calculation'!C$2)*100, "")</f>
        <v>0</v>
      </c>
      <c r="AE8" s="31">
        <v>0</v>
      </c>
      <c r="AF8" s="31">
        <v>0</v>
      </c>
      <c r="AG8" s="32">
        <f>(IF(AE8=0, "0.00",10-AE8))+AF8</f>
        <v>0</v>
      </c>
      <c r="AH8" s="33">
        <f>RANK(AG8,$AG$2:$AG$6000, 0)</f>
        <v>5</v>
      </c>
      <c r="AI8" s="17">
        <f>IFERROR((AG8/'League Calculation'!E$2)*100, "")</f>
        <v>0</v>
      </c>
      <c r="AJ8" s="31">
        <v>1.9</v>
      </c>
      <c r="AK8" s="31">
        <v>3.7</v>
      </c>
      <c r="AL8" s="32">
        <f>(IF(AJ8=0, "0.00",10-AJ8))+AK8</f>
        <v>11.8</v>
      </c>
      <c r="AM8" s="33">
        <f>RANK(AL8,$AL$2:$AL$6000, 0)</f>
        <v>3</v>
      </c>
      <c r="AN8" s="17">
        <f>IFERROR((AL8/'League Calculation'!D$2)*100, "")</f>
        <v>94.779116465863467</v>
      </c>
      <c r="AO8" s="32">
        <f>E8+J8+O8+T8+AE8+AJ8</f>
        <v>3.75</v>
      </c>
      <c r="AP8" s="32">
        <f>F8+K8+P8+X8+AF8+AK8</f>
        <v>7.4</v>
      </c>
      <c r="AQ8" s="32">
        <f>G8+L8+Q8+AB8+AG8+AL8</f>
        <v>23.650000000000002</v>
      </c>
      <c r="AR8" s="33">
        <f>RANK(AQ8,$AQ$2:$AQ$60000, 0)</f>
        <v>7</v>
      </c>
      <c r="AS8" s="17">
        <f>IFERROR(('Elite Men'!AQ6/'League Calculation'!J$2)*100, "")</f>
        <v>50.535475234270422</v>
      </c>
    </row>
    <row r="9" spans="1:45">
      <c r="A9" s="42" t="s">
        <v>69</v>
      </c>
      <c r="B9">
        <v>4</v>
      </c>
      <c r="C9" s="42" t="s">
        <v>231</v>
      </c>
      <c r="E9" s="31">
        <v>0</v>
      </c>
      <c r="F9" s="31">
        <v>0</v>
      </c>
      <c r="G9" s="32">
        <f>(IF(E9=0, "0.00",10-E9))+F9</f>
        <v>0</v>
      </c>
      <c r="H9" s="33">
        <f>RANK(G9, $G$2:$G$100, 0)</f>
        <v>4</v>
      </c>
      <c r="I9" s="17">
        <f>IFERROR((G9/'League Calculation'!B$2)*100, "")</f>
        <v>0</v>
      </c>
      <c r="J9" s="31">
        <v>1.85</v>
      </c>
      <c r="K9" s="31">
        <v>4</v>
      </c>
      <c r="L9" s="32">
        <f>(IF(J9=0, "0.00",10-J9))+K9</f>
        <v>12.15</v>
      </c>
      <c r="M9" s="33">
        <f>RANK(L9,$L$2:$L$1000)</f>
        <v>2</v>
      </c>
      <c r="N9" s="17">
        <f>IFERROR((L9/'League Calculation'!F$2)*100, "")</f>
        <v>94.921875</v>
      </c>
      <c r="O9" s="31">
        <v>1.75</v>
      </c>
      <c r="P9" s="31">
        <v>1.8</v>
      </c>
      <c r="Q9" s="32">
        <f>(IF(O9=0, "0.00",10-O9))+P9</f>
        <v>10.050000000000001</v>
      </c>
      <c r="R9" s="33">
        <f>RANK(Q9,$Q$2:$Q$1000, 0)</f>
        <v>7</v>
      </c>
      <c r="S9" s="17">
        <f>IFERROR((Q9/'League Calculation'!G$2)*100, "")</f>
        <v>76.425855513307994</v>
      </c>
      <c r="T9" s="31">
        <v>0</v>
      </c>
      <c r="U9" s="31">
        <v>0</v>
      </c>
      <c r="V9" s="32">
        <f>(IF(T9=0, "0.00",10-T9))+U9</f>
        <v>0</v>
      </c>
      <c r="W9" s="31">
        <v>0</v>
      </c>
      <c r="X9" s="31">
        <v>0</v>
      </c>
      <c r="Y9" s="32">
        <f>(IF(W9=0, "0.00",10-W9))+X9</f>
        <v>0</v>
      </c>
      <c r="Z9" s="32">
        <f>(T9+W9)/2</f>
        <v>0</v>
      </c>
      <c r="AA9" s="32">
        <f>(U9+X9)/2</f>
        <v>0</v>
      </c>
      <c r="AB9" s="32">
        <f>(V9+Y9)/2</f>
        <v>0</v>
      </c>
      <c r="AC9" s="33">
        <f>RANK(AB9,$AB$2:$AB$1000, 0)</f>
        <v>7</v>
      </c>
      <c r="AD9" s="17">
        <f>IFERROR((AB9/'League Calculation'!C$2)*100, "")</f>
        <v>0</v>
      </c>
      <c r="AE9" s="31">
        <v>0</v>
      </c>
      <c r="AF9" s="31">
        <v>0</v>
      </c>
      <c r="AG9" s="32">
        <f>(IF(AE9=0, "0.00",10-AE9))+AF9</f>
        <v>0</v>
      </c>
      <c r="AH9" s="33">
        <f>RANK(AG9,$AG$2:$AG$6000, 0)</f>
        <v>5</v>
      </c>
      <c r="AI9" s="17">
        <f>IFERROR((AG9/'League Calculation'!E$2)*100, "")</f>
        <v>0</v>
      </c>
      <c r="AJ9" s="31">
        <v>0</v>
      </c>
      <c r="AK9" s="31">
        <v>0</v>
      </c>
      <c r="AL9" s="32">
        <f>(IF(AJ9=0, "0.00",10-AJ9))+AK9</f>
        <v>0</v>
      </c>
      <c r="AM9" s="33">
        <f>RANK(AL9,$AL$2:$AL$6000, 0)</f>
        <v>5</v>
      </c>
      <c r="AN9" s="17">
        <f>IFERROR((AL9/'League Calculation'!D$2)*100, "")</f>
        <v>0</v>
      </c>
      <c r="AO9" s="32">
        <f>E9+J9+O9+T9+AE9+AJ9</f>
        <v>3.6</v>
      </c>
      <c r="AP9" s="32">
        <f>F9+K9+P9+X9+AF9+AK9</f>
        <v>5.8</v>
      </c>
      <c r="AQ9" s="32">
        <f>G9+L9+Q9+AB9+AG9+AL9</f>
        <v>22.200000000000003</v>
      </c>
      <c r="AR9" s="33">
        <f>RANK(AQ9,$AQ$2:$AQ$60000, 0)</f>
        <v>8</v>
      </c>
      <c r="AS9" s="17">
        <f>IFERROR(('Elite Men'!AQ3/'League Calculation'!J$2)*100, "")</f>
        <v>98.527443105756362</v>
      </c>
    </row>
    <row r="10" spans="1:45">
      <c r="A10" s="42" t="s">
        <v>69</v>
      </c>
      <c r="B10">
        <v>5</v>
      </c>
      <c r="C10" s="42" t="s">
        <v>72</v>
      </c>
      <c r="E10" s="31">
        <v>0</v>
      </c>
      <c r="F10" s="31">
        <v>0</v>
      </c>
      <c r="G10" s="32">
        <f>(IF(E10=0, "0.00",10-E10))+F10</f>
        <v>0</v>
      </c>
      <c r="H10" s="33">
        <f>RANK(G10, $G$2:$G$100, 0)</f>
        <v>4</v>
      </c>
      <c r="I10" s="17">
        <f>IFERROR((G10/'League Calculation'!B$2)*100, "")</f>
        <v>0</v>
      </c>
      <c r="J10" s="31">
        <v>0</v>
      </c>
      <c r="K10" s="31">
        <v>0</v>
      </c>
      <c r="L10" s="32">
        <f>(IF(J10=0, "0.00",10-J10))+K10</f>
        <v>0</v>
      </c>
      <c r="M10" s="33">
        <f>RANK(L10,$L$2:$L$1000)</f>
        <v>8</v>
      </c>
      <c r="N10" s="17">
        <f>IFERROR((L10/'League Calculation'!F$2)*100, "")</f>
        <v>0</v>
      </c>
      <c r="O10" s="31">
        <v>0</v>
      </c>
      <c r="P10" s="31">
        <v>0</v>
      </c>
      <c r="Q10" s="32">
        <f>(IF(O10=0, "0.00",10-O10))+P10</f>
        <v>0</v>
      </c>
      <c r="R10" s="33">
        <f>RANK(Q10,$Q$2:$Q$1000, 0)</f>
        <v>8</v>
      </c>
      <c r="S10" s="17">
        <f>IFERROR((Q10/'League Calculation'!G$2)*100, "")</f>
        <v>0</v>
      </c>
      <c r="T10" s="31">
        <v>0</v>
      </c>
      <c r="U10" s="31">
        <v>0</v>
      </c>
      <c r="V10" s="32">
        <f>(IF(T10=0, "0.00",10-T10))+U10</f>
        <v>0</v>
      </c>
      <c r="W10" s="31">
        <v>0</v>
      </c>
      <c r="X10" s="31">
        <v>0</v>
      </c>
      <c r="Y10" s="32">
        <f>(IF(W10=0, "0.00",10-W10))+X10</f>
        <v>0</v>
      </c>
      <c r="Z10" s="32">
        <f>(T10+W10)/2</f>
        <v>0</v>
      </c>
      <c r="AA10" s="32">
        <f>(U10+X10)/2</f>
        <v>0</v>
      </c>
      <c r="AB10" s="32">
        <f>(V10+Y10)/2</f>
        <v>0</v>
      </c>
      <c r="AC10" s="33">
        <f>RANK(AB10,$AB$2:$AB$1000, 0)</f>
        <v>7</v>
      </c>
      <c r="AD10" s="17">
        <f>IFERROR((AB10/'League Calculation'!C$2)*100, "")</f>
        <v>0</v>
      </c>
      <c r="AE10" s="31">
        <v>0</v>
      </c>
      <c r="AF10" s="31">
        <v>0</v>
      </c>
      <c r="AG10" s="32">
        <f>(IF(AE10=0, "0.00",10-AE10))+AF10</f>
        <v>0</v>
      </c>
      <c r="AH10" s="33">
        <f>RANK(AG10,$AG$2:$AG$6000, 0)</f>
        <v>5</v>
      </c>
      <c r="AI10" s="17">
        <f>IFERROR((AG10/'League Calculation'!E$2)*100, "")</f>
        <v>0</v>
      </c>
      <c r="AJ10" s="31">
        <v>0</v>
      </c>
      <c r="AK10" s="31">
        <v>0</v>
      </c>
      <c r="AL10" s="32">
        <f>(IF(AJ10=0, "0.00",10-AJ10))+AK10</f>
        <v>0</v>
      </c>
      <c r="AM10" s="33">
        <f>RANK(AL10,$AL$2:$AL$6000, 0)</f>
        <v>5</v>
      </c>
      <c r="AN10" s="17">
        <f>IFERROR((AL10/'League Calculation'!D$2)*100, "")</f>
        <v>0</v>
      </c>
      <c r="AO10" s="32">
        <f>E10+J10+O10+T10+AE10+AJ10</f>
        <v>0</v>
      </c>
      <c r="AP10" s="32">
        <f>F10+K10+P10+X10+AF10+AK10</f>
        <v>0</v>
      </c>
      <c r="AQ10" s="32">
        <f>G10+L10+Q10+AB10+AG10+AL10</f>
        <v>0</v>
      </c>
      <c r="AR10" s="33">
        <f>RANK(AQ10,$AQ$2:$AQ$60000, 0)</f>
        <v>9</v>
      </c>
      <c r="AS10" s="17">
        <f>IFERROR(('Elite Men'!AQ8/'League Calculation'!J$2)*100, "")</f>
        <v>31.659973226238293</v>
      </c>
    </row>
    <row r="11" spans="1:45">
      <c r="A11" s="42" t="s">
        <v>71</v>
      </c>
      <c r="B11">
        <v>9</v>
      </c>
      <c r="C11" s="42" t="s">
        <v>77</v>
      </c>
      <c r="E11" s="31">
        <v>0</v>
      </c>
      <c r="F11" s="31">
        <v>0</v>
      </c>
      <c r="G11" s="32">
        <f>(IF(E11=0, "0.00",10-E11))+F11</f>
        <v>0</v>
      </c>
      <c r="H11" s="33">
        <f>RANK(G11, $G$2:$G$100, 0)</f>
        <v>4</v>
      </c>
      <c r="I11" s="17">
        <f>IFERROR((G11/'League Calculation'!B$2)*100, "")</f>
        <v>0</v>
      </c>
      <c r="J11" s="31">
        <v>0</v>
      </c>
      <c r="K11" s="31">
        <v>0</v>
      </c>
      <c r="L11" s="32">
        <f>(IF(J11=0, "0.00",10-J11))+K11</f>
        <v>0</v>
      </c>
      <c r="M11" s="33">
        <f>RANK(L11,$L$2:$L$1000)</f>
        <v>8</v>
      </c>
      <c r="N11" s="17">
        <f>IFERROR((L11/'League Calculation'!F$2)*100, "")</f>
        <v>0</v>
      </c>
      <c r="O11" s="31">
        <v>0</v>
      </c>
      <c r="P11" s="31">
        <v>0</v>
      </c>
      <c r="Q11" s="32">
        <f>(IF(O11=0, "0.00",10-O11))+P11</f>
        <v>0</v>
      </c>
      <c r="R11" s="33">
        <f>RANK(Q11,$Q$2:$Q$1000, 0)</f>
        <v>8</v>
      </c>
      <c r="S11" s="17">
        <f>IFERROR((Q11/'League Calculation'!G$2)*100, "")</f>
        <v>0</v>
      </c>
      <c r="T11" s="31">
        <v>0</v>
      </c>
      <c r="U11" s="31">
        <v>0</v>
      </c>
      <c r="V11" s="32">
        <f>(IF(T11=0, "0.00",10-T11))+U11</f>
        <v>0</v>
      </c>
      <c r="W11" s="31">
        <v>0</v>
      </c>
      <c r="X11" s="31">
        <v>0</v>
      </c>
      <c r="Y11" s="32">
        <f>(IF(W11=0, "0.00",10-W11))+X11</f>
        <v>0</v>
      </c>
      <c r="Z11" s="32">
        <f>(T11+W11)/2</f>
        <v>0</v>
      </c>
      <c r="AA11" s="32">
        <f>(U11+X11)/2</f>
        <v>0</v>
      </c>
      <c r="AB11" s="32">
        <f>(V11+Y11)/2</f>
        <v>0</v>
      </c>
      <c r="AC11" s="33">
        <f>RANK(AB11,$AB$2:$AB$1000, 0)</f>
        <v>7</v>
      </c>
      <c r="AD11" s="17">
        <f>IFERROR((AB11/'League Calculation'!C$2)*100, "")</f>
        <v>0</v>
      </c>
      <c r="AE11" s="31">
        <v>0</v>
      </c>
      <c r="AF11" s="31">
        <v>0</v>
      </c>
      <c r="AG11" s="32">
        <f>(IF(AE11=0, "0.00",10-AE11))+AF11</f>
        <v>0</v>
      </c>
      <c r="AH11" s="33">
        <f>RANK(AG11,$AG$2:$AG$6000, 0)</f>
        <v>5</v>
      </c>
      <c r="AI11" s="17">
        <f>IFERROR((AG11/'League Calculation'!E$2)*100, "")</f>
        <v>0</v>
      </c>
      <c r="AJ11" s="31">
        <v>0</v>
      </c>
      <c r="AK11" s="31">
        <v>0</v>
      </c>
      <c r="AL11" s="32">
        <f>(IF(AJ11=0, "0.00",10-AJ11))+AK11</f>
        <v>0</v>
      </c>
      <c r="AM11" s="33">
        <f>RANK(AL11,$AL$2:$AL$6000, 0)</f>
        <v>5</v>
      </c>
      <c r="AN11" s="17">
        <f>IFERROR((AL11/'League Calculation'!D$2)*100, "")</f>
        <v>0</v>
      </c>
      <c r="AO11" s="32">
        <f>E11+J11+O11+T11+AE11+AJ11</f>
        <v>0</v>
      </c>
      <c r="AP11" s="32">
        <f>F11+K11+P11+X11+AF11+AK11</f>
        <v>0</v>
      </c>
      <c r="AQ11" s="32">
        <f>G11+L11+Q11+AB11+AG11+AL11</f>
        <v>0</v>
      </c>
      <c r="AR11" s="33">
        <f>RANK(AQ11,$AQ$2:$AQ$60000, 0)</f>
        <v>9</v>
      </c>
      <c r="AS11" s="17">
        <f>IFERROR(('Elite Men'!AQ10/'League Calculation'!J$2)*100, "")</f>
        <v>0</v>
      </c>
    </row>
    <row r="12" spans="1:45">
      <c r="A12" s="42" t="s">
        <v>71</v>
      </c>
      <c r="B12">
        <v>10</v>
      </c>
      <c r="C12" s="42" t="s">
        <v>78</v>
      </c>
      <c r="E12" s="31">
        <v>0</v>
      </c>
      <c r="F12" s="31">
        <v>0</v>
      </c>
      <c r="G12" s="32">
        <f>(IF(E12=0, "0.00",10-E12))+F12</f>
        <v>0</v>
      </c>
      <c r="H12" s="33">
        <f>RANK(G12, $G$2:$G$100, 0)</f>
        <v>4</v>
      </c>
      <c r="I12" s="17">
        <f>IFERROR((G12/'League Calculation'!B$2)*100, "")</f>
        <v>0</v>
      </c>
      <c r="J12" s="31">
        <v>0</v>
      </c>
      <c r="K12" s="31">
        <v>0</v>
      </c>
      <c r="L12" s="32">
        <f>(IF(J12=0, "0.00",10-J12))+K12</f>
        <v>0</v>
      </c>
      <c r="M12" s="33">
        <f>RANK(L12,$L$2:$L$1000)</f>
        <v>8</v>
      </c>
      <c r="N12" s="17">
        <f>IFERROR((L12/'League Calculation'!F$2)*100, "")</f>
        <v>0</v>
      </c>
      <c r="O12" s="31">
        <v>0</v>
      </c>
      <c r="P12" s="31">
        <v>0</v>
      </c>
      <c r="Q12" s="32">
        <f>(IF(O12=0, "0.00",10-O12))+P12</f>
        <v>0</v>
      </c>
      <c r="R12" s="33">
        <f>RANK(Q12,$Q$2:$Q$1000, 0)</f>
        <v>8</v>
      </c>
      <c r="S12" s="17">
        <f>IFERROR((Q12/'League Calculation'!G$2)*100, "")</f>
        <v>0</v>
      </c>
      <c r="T12" s="31">
        <v>0</v>
      </c>
      <c r="U12" s="31">
        <v>0</v>
      </c>
      <c r="V12" s="32">
        <f>(IF(T12=0, "0.00",10-T12))+U12</f>
        <v>0</v>
      </c>
      <c r="W12" s="31">
        <v>0</v>
      </c>
      <c r="X12" s="31">
        <v>0</v>
      </c>
      <c r="Y12" s="32">
        <f>(IF(W12=0, "0.00",10-W12))+X12</f>
        <v>0</v>
      </c>
      <c r="Z12" s="32">
        <f>(T12+W12)/2</f>
        <v>0</v>
      </c>
      <c r="AA12" s="32">
        <f>(U12+X12)/2</f>
        <v>0</v>
      </c>
      <c r="AB12" s="32">
        <f>(V12+Y12)/2</f>
        <v>0</v>
      </c>
      <c r="AC12" s="33">
        <f>RANK(AB12,$AB$2:$AB$1000, 0)</f>
        <v>7</v>
      </c>
      <c r="AD12" s="17">
        <f>IFERROR((AB12/'League Calculation'!C$2)*100, "")</f>
        <v>0</v>
      </c>
      <c r="AE12" s="31">
        <v>0</v>
      </c>
      <c r="AF12" s="31">
        <v>0</v>
      </c>
      <c r="AG12" s="32">
        <f>(IF(AE12=0, "0.00",10-AE12))+AF12</f>
        <v>0</v>
      </c>
      <c r="AH12" s="33">
        <f>RANK(AG12,$AG$2:$AG$6000, 0)</f>
        <v>5</v>
      </c>
      <c r="AI12" s="17">
        <f>IFERROR((AG12/'League Calculation'!E$2)*100, "")</f>
        <v>0</v>
      </c>
      <c r="AJ12" s="31">
        <v>0</v>
      </c>
      <c r="AK12" s="31">
        <v>0</v>
      </c>
      <c r="AL12" s="32">
        <f>(IF(AJ12=0, "0.00",10-AJ12))+AK12</f>
        <v>0</v>
      </c>
      <c r="AM12" s="33">
        <f>RANK(AL12,$AL$2:$AL$6000, 0)</f>
        <v>5</v>
      </c>
      <c r="AN12" s="17">
        <f>IFERROR((AL12/'League Calculation'!D$2)*100, "")</f>
        <v>0</v>
      </c>
      <c r="AO12" s="32">
        <f>E12+J12+O12+T12+AE12+AJ12</f>
        <v>0</v>
      </c>
      <c r="AP12" s="32">
        <f>F12+K12+P12+X12+AF12+AK12</f>
        <v>0</v>
      </c>
      <c r="AQ12" s="32">
        <f>G12+L12+Q12+AB12+AG12+AL12</f>
        <v>0</v>
      </c>
      <c r="AR12" s="33">
        <f>RANK(AQ12,$AQ$2:$AQ$60000, 0)</f>
        <v>9</v>
      </c>
      <c r="AS12" s="17">
        <f>IFERROR(('Elite Men'!AQ4/'League Calculation'!J$2)*100, "")</f>
        <v>95.314591700133889</v>
      </c>
    </row>
    <row r="13" spans="1:45"/>
    <row r="14" spans="1:45"/>
    <row r="15" spans="1:45"/>
    <row r="16" spans="1:45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 spans="8:9"/>
    <row r="1048562" spans="8:9"/>
    <row r="1048563" spans="8:9"/>
    <row r="1048564" spans="8:9"/>
    <row r="1048565" spans="8:9"/>
    <row r="1048566" spans="8:9"/>
    <row r="1048567" spans="8:9"/>
    <row r="1048568" spans="8:9"/>
    <row r="1048569" spans="8:9"/>
    <row r="1048570" spans="8:9"/>
    <row r="1048571" spans="8:9"/>
    <row r="1048572" spans="8:9"/>
    <row r="1048573" spans="8:9"/>
    <row r="1048574" spans="8:9"/>
    <row r="1048575" spans="8:9"/>
    <row r="1048576" spans="8:9">
      <c r="H1048576" s="34">
        <f>SUM(H6)</f>
        <v>4</v>
      </c>
      <c r="I1048576" s="18">
        <f>SUM(I2:I1048575)</f>
        <v>289.60000000000002</v>
      </c>
    </row>
  </sheetData>
  <sheetProtection sheet="1" selectLockedCells="1"/>
  <autoFilter ref="A1:A1048576" xr:uid="{0F782190-8BA9-DD4F-8251-606AFCF85E9D}"/>
  <sortState xmlns:xlrd2="http://schemas.microsoft.com/office/spreadsheetml/2017/richdata2" ref="A2:AS12">
    <sortCondition ref="AR2:AR12"/>
  </sortState>
  <phoneticPr fontId="2" type="noConversion"/>
  <conditionalFormatting sqref="AR2:AR1048576">
    <cfRule type="cellIs" dxfId="101" priority="37" operator="equal">
      <formula>3</formula>
    </cfRule>
    <cfRule type="cellIs" dxfId="100" priority="38" operator="equal">
      <formula>2</formula>
    </cfRule>
    <cfRule type="cellIs" dxfId="99" priority="39" operator="equal">
      <formula>1</formula>
    </cfRule>
  </conditionalFormatting>
  <conditionalFormatting sqref="AM2:AM1048576">
    <cfRule type="cellIs" dxfId="98" priority="34" operator="equal">
      <formula>3</formula>
    </cfRule>
    <cfRule type="cellIs" dxfId="97" priority="35" operator="equal">
      <formula>2</formula>
    </cfRule>
    <cfRule type="cellIs" dxfId="96" priority="36" operator="equal">
      <formula>1</formula>
    </cfRule>
  </conditionalFormatting>
  <conditionalFormatting sqref="AH2:AH1048576">
    <cfRule type="cellIs" dxfId="95" priority="31" operator="equal">
      <formula>3</formula>
    </cfRule>
    <cfRule type="cellIs" dxfId="94" priority="32" operator="equal">
      <formula>2</formula>
    </cfRule>
    <cfRule type="cellIs" dxfId="93" priority="33" operator="equal">
      <formula>1</formula>
    </cfRule>
  </conditionalFormatting>
  <conditionalFormatting sqref="AC2:AC1048576">
    <cfRule type="cellIs" dxfId="92" priority="28" operator="equal">
      <formula>3</formula>
    </cfRule>
    <cfRule type="cellIs" dxfId="91" priority="29" operator="equal">
      <formula>2</formula>
    </cfRule>
    <cfRule type="cellIs" dxfId="90" priority="30" operator="equal">
      <formula>1</formula>
    </cfRule>
  </conditionalFormatting>
  <conditionalFormatting sqref="R2:R1048576">
    <cfRule type="cellIs" dxfId="89" priority="25" operator="equal">
      <formula>3</formula>
    </cfRule>
    <cfRule type="cellIs" dxfId="88" priority="26" operator="equal">
      <formula>2</formula>
    </cfRule>
    <cfRule type="cellIs" dxfId="87" priority="27" operator="equal">
      <formula>1</formula>
    </cfRule>
  </conditionalFormatting>
  <conditionalFormatting sqref="M2:M1048576">
    <cfRule type="cellIs" dxfId="86" priority="22" operator="equal">
      <formula>3</formula>
    </cfRule>
    <cfRule type="cellIs" dxfId="85" priority="23" operator="equal">
      <formula>2</formula>
    </cfRule>
    <cfRule type="cellIs" dxfId="84" priority="24" operator="equal">
      <formula>1</formula>
    </cfRule>
  </conditionalFormatting>
  <conditionalFormatting sqref="H1:H1048576">
    <cfRule type="cellIs" dxfId="83" priority="19" operator="equal">
      <formula>3</formula>
    </cfRule>
    <cfRule type="cellIs" dxfId="82" priority="20" operator="equal">
      <formula>2</formula>
    </cfRule>
    <cfRule type="cellIs" dxfId="81" priority="21" operator="equal">
      <formula>1</formula>
    </cfRule>
  </conditionalFormatting>
  <conditionalFormatting sqref="M1">
    <cfRule type="cellIs" dxfId="80" priority="16" operator="equal">
      <formula>3</formula>
    </cfRule>
    <cfRule type="cellIs" dxfId="79" priority="17" operator="equal">
      <formula>2</formula>
    </cfRule>
    <cfRule type="cellIs" dxfId="78" priority="18" operator="equal">
      <formula>1</formula>
    </cfRule>
  </conditionalFormatting>
  <conditionalFormatting sqref="R1">
    <cfRule type="cellIs" dxfId="77" priority="13" operator="equal">
      <formula>3</formula>
    </cfRule>
    <cfRule type="cellIs" dxfId="76" priority="14" operator="equal">
      <formula>2</formula>
    </cfRule>
    <cfRule type="cellIs" dxfId="75" priority="15" operator="equal">
      <formula>1</formula>
    </cfRule>
  </conditionalFormatting>
  <conditionalFormatting sqref="AC1">
    <cfRule type="cellIs" dxfId="74" priority="10" operator="equal">
      <formula>3</formula>
    </cfRule>
    <cfRule type="cellIs" dxfId="73" priority="11" operator="equal">
      <formula>2</formula>
    </cfRule>
    <cfRule type="cellIs" dxfId="72" priority="12" operator="equal">
      <formula>1</formula>
    </cfRule>
  </conditionalFormatting>
  <conditionalFormatting sqref="AH1">
    <cfRule type="cellIs" dxfId="71" priority="7" operator="equal">
      <formula>3</formula>
    </cfRule>
    <cfRule type="cellIs" dxfId="70" priority="8" operator="equal">
      <formula>2</formula>
    </cfRule>
    <cfRule type="cellIs" dxfId="69" priority="9" operator="equal">
      <formula>1</formula>
    </cfRule>
  </conditionalFormatting>
  <conditionalFormatting sqref="AM1">
    <cfRule type="cellIs" dxfId="68" priority="4" operator="equal">
      <formula>3</formula>
    </cfRule>
    <cfRule type="cellIs" dxfId="67" priority="5" operator="equal">
      <formula>2</formula>
    </cfRule>
    <cfRule type="cellIs" dxfId="66" priority="6" operator="equal">
      <formula>1</formula>
    </cfRule>
  </conditionalFormatting>
  <conditionalFormatting sqref="AR1">
    <cfRule type="cellIs" dxfId="65" priority="1" operator="equal">
      <formula>3</formula>
    </cfRule>
    <cfRule type="cellIs" dxfId="64" priority="2" operator="equal">
      <formula>2</formula>
    </cfRule>
    <cfRule type="cellIs" dxfId="63" priority="3" operator="equal">
      <formula>1</formula>
    </cfRule>
  </conditionalFormatting>
  <dataValidations count="1">
    <dataValidation type="list" allowBlank="1" showInputMessage="1" showErrorMessage="1" sqref="D2:D1048576" xr:uid="{8595E5F8-C42F-274D-96BE-577CDB6AAFFC}">
      <formula1>"Yes"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A0AD45-6A8E-B642-B441-251815FC196C}">
  <dimension ref="A1:AM1048576"/>
  <sheetViews>
    <sheetView zoomScale="70" zoomScaleNormal="70" workbookViewId="0">
      <pane xSplit="3" ySplit="1" topLeftCell="D2" activePane="bottomRight" state="frozen"/>
      <selection activeCell="K28" sqref="K28"/>
      <selection pane="topRight" activeCell="K28" sqref="K28"/>
      <selection pane="bottomLeft" activeCell="K28" sqref="K28"/>
      <selection pane="bottomRight" activeCell="K28" sqref="K28"/>
    </sheetView>
  </sheetViews>
  <sheetFormatPr defaultColWidth="10.875" defaultRowHeight="15.75"/>
  <cols>
    <col min="1" max="1" width="33.125" style="5" bestFit="1" customWidth="1"/>
    <col min="2" max="2" width="8.625" style="5" customWidth="1"/>
    <col min="3" max="3" width="22.125" style="5" bestFit="1" customWidth="1"/>
    <col min="4" max="4" width="5.125" style="5" customWidth="1"/>
    <col min="5" max="6" width="10" style="5" customWidth="1"/>
    <col min="7" max="7" width="10.875" style="10"/>
    <col min="8" max="8" width="10.875" style="11"/>
    <col min="9" max="9" width="10.875" style="18"/>
    <col min="10" max="11" width="10.875" style="7"/>
    <col min="12" max="12" width="10.875" style="10"/>
    <col min="13" max="13" width="10.875" style="11"/>
    <col min="14" max="14" width="10.875" style="18"/>
    <col min="15" max="16" width="10.875" style="7"/>
    <col min="17" max="17" width="10.875" style="10"/>
    <col min="18" max="18" width="10.875" style="11"/>
    <col min="19" max="19" width="10.875" style="18"/>
    <col min="20" max="21" width="10.875" style="7"/>
    <col min="22" max="22" width="10.875" style="10"/>
    <col min="23" max="23" width="10.875" style="11"/>
    <col min="24" max="24" width="10.875" style="18"/>
    <col min="25" max="26" width="10.875" style="7"/>
    <col min="27" max="27" width="10.875" style="10"/>
    <col min="28" max="28" width="10.875" style="11"/>
    <col min="29" max="29" width="10.875" style="18"/>
    <col min="30" max="31" width="10.875" style="7"/>
    <col min="32" max="32" width="10.875" style="10"/>
    <col min="33" max="33" width="10.875" style="11"/>
    <col min="34" max="34" width="10.875" style="18"/>
    <col min="35" max="37" width="10.875" style="10"/>
    <col min="38" max="38" width="10.875" style="11"/>
    <col min="39" max="39" width="10.875" style="18"/>
    <col min="40" max="16384" width="10.875" style="5"/>
  </cols>
  <sheetData>
    <row r="1" spans="1:39" s="4" customFormat="1" ht="115.5">
      <c r="A1" s="4" t="s">
        <v>0</v>
      </c>
      <c r="B1" s="4" t="s">
        <v>30</v>
      </c>
      <c r="C1" s="4" t="s">
        <v>1</v>
      </c>
      <c r="D1" s="4" t="s">
        <v>27</v>
      </c>
      <c r="E1" s="4" t="s">
        <v>65</v>
      </c>
      <c r="F1" s="4" t="s">
        <v>29</v>
      </c>
      <c r="G1" s="12" t="s">
        <v>28</v>
      </c>
      <c r="H1" s="13" t="s">
        <v>230</v>
      </c>
      <c r="I1" s="16" t="s">
        <v>3</v>
      </c>
      <c r="J1" s="6" t="s">
        <v>57</v>
      </c>
      <c r="K1" s="6" t="s">
        <v>32</v>
      </c>
      <c r="L1" s="12" t="s">
        <v>31</v>
      </c>
      <c r="M1" s="13" t="s">
        <v>230</v>
      </c>
      <c r="N1" s="16" t="s">
        <v>5</v>
      </c>
      <c r="O1" s="6" t="s">
        <v>58</v>
      </c>
      <c r="P1" s="6" t="s">
        <v>33</v>
      </c>
      <c r="Q1" s="12" t="s">
        <v>34</v>
      </c>
      <c r="R1" s="13" t="s">
        <v>230</v>
      </c>
      <c r="S1" s="16" t="s">
        <v>7</v>
      </c>
      <c r="T1" s="6" t="s">
        <v>64</v>
      </c>
      <c r="U1" s="6" t="s">
        <v>35</v>
      </c>
      <c r="V1" s="12" t="s">
        <v>36</v>
      </c>
      <c r="W1" s="13" t="s">
        <v>230</v>
      </c>
      <c r="X1" s="16" t="s">
        <v>9</v>
      </c>
      <c r="Y1" s="6" t="s">
        <v>61</v>
      </c>
      <c r="Z1" s="6" t="s">
        <v>37</v>
      </c>
      <c r="AA1" s="12" t="s">
        <v>38</v>
      </c>
      <c r="AB1" s="13" t="s">
        <v>230</v>
      </c>
      <c r="AC1" s="16" t="s">
        <v>11</v>
      </c>
      <c r="AD1" s="6" t="s">
        <v>62</v>
      </c>
      <c r="AE1" s="6" t="s">
        <v>39</v>
      </c>
      <c r="AF1" s="12" t="s">
        <v>40</v>
      </c>
      <c r="AG1" s="13" t="s">
        <v>230</v>
      </c>
      <c r="AH1" s="16" t="s">
        <v>13</v>
      </c>
      <c r="AI1" s="12" t="s">
        <v>63</v>
      </c>
      <c r="AJ1" s="12" t="s">
        <v>41</v>
      </c>
      <c r="AK1" s="12" t="s">
        <v>43</v>
      </c>
      <c r="AL1" s="13" t="s">
        <v>230</v>
      </c>
      <c r="AM1" s="16" t="s">
        <v>42</v>
      </c>
    </row>
    <row r="2" spans="1:39" s="48" customFormat="1">
      <c r="A2" s="43" t="s">
        <v>71</v>
      </c>
      <c r="B2" s="44">
        <v>5</v>
      </c>
      <c r="C2" s="43" t="s">
        <v>91</v>
      </c>
      <c r="D2" s="44"/>
      <c r="E2" s="45">
        <v>1.7</v>
      </c>
      <c r="F2" s="45">
        <v>3.3</v>
      </c>
      <c r="G2" s="46">
        <f>(IF(E2=0, "0.00",10-E2))+F2</f>
        <v>11.600000000000001</v>
      </c>
      <c r="H2" s="47">
        <f>RANK(G2, $G$2:$G$100, 0)</f>
        <v>1</v>
      </c>
      <c r="I2" s="49">
        <f>IFERROR((G2/'League Calculation'!B$4)*100, "")</f>
        <v>100</v>
      </c>
      <c r="J2" s="45">
        <v>1.45</v>
      </c>
      <c r="K2" s="45">
        <v>2.5</v>
      </c>
      <c r="L2" s="46">
        <f>(IF(J2=0, "0.00",10-J2))+K2</f>
        <v>11.05</v>
      </c>
      <c r="M2" s="47">
        <f>RANK(L2,$L$2:$L$1000)</f>
        <v>1</v>
      </c>
      <c r="N2" s="49">
        <f>IFERROR((L2/'League Calculation'!F$4)*100, "")</f>
        <v>100</v>
      </c>
      <c r="O2" s="45">
        <v>0</v>
      </c>
      <c r="P2" s="45">
        <v>0</v>
      </c>
      <c r="Q2" s="46">
        <f>(IF(O2=0, "0.00",10-O2))+P2</f>
        <v>0</v>
      </c>
      <c r="R2" s="47">
        <f>RANK(Q2,$Q$2:$Q$1000, 0)</f>
        <v>12</v>
      </c>
      <c r="S2" s="49">
        <f>IFERROR((Q2/'League Calculation'!G$4)*100, "")</f>
        <v>0</v>
      </c>
      <c r="T2" s="45">
        <v>0.96599999999999997</v>
      </c>
      <c r="U2" s="45">
        <v>3.2</v>
      </c>
      <c r="V2" s="46">
        <f>(IF(T2=0, "0.00",10-T2))+U2</f>
        <v>12.234000000000002</v>
      </c>
      <c r="W2" s="47">
        <f>RANK(V2,$V$2:$V$500, 0)</f>
        <v>2</v>
      </c>
      <c r="X2" s="49">
        <f>IFERROR((V2/'League Calculation'!C$4)*100, "")</f>
        <v>96.330708661417347</v>
      </c>
      <c r="Y2" s="45">
        <v>0</v>
      </c>
      <c r="Z2" s="45">
        <v>0</v>
      </c>
      <c r="AA2" s="46">
        <f>(IF(Y2=0, "0.00",10-Y2))+Z2</f>
        <v>0</v>
      </c>
      <c r="AB2" s="47">
        <f>RANK(AA2,$AA$2:$AA$6000, 0)</f>
        <v>12</v>
      </c>
      <c r="AC2" s="49">
        <f>IFERROR((AA2/'League Calculation'!E$4)*100, "")</f>
        <v>0</v>
      </c>
      <c r="AD2" s="45">
        <v>1.4</v>
      </c>
      <c r="AE2" s="45">
        <v>2.4</v>
      </c>
      <c r="AF2" s="46">
        <f>(IF(AD2=0, "0.00",10-AD2))+AE2</f>
        <v>11</v>
      </c>
      <c r="AG2" s="47">
        <f>RANK(AF2,$AF$2:$AF$6000, 0)</f>
        <v>1</v>
      </c>
      <c r="AH2" s="49">
        <f>IFERROR((AF2/'League Calculation'!D$4)*100, "")</f>
        <v>100</v>
      </c>
      <c r="AI2" s="46">
        <f>E2+J2+O2+T2+Y2+AD2</f>
        <v>5.516</v>
      </c>
      <c r="AJ2" s="46">
        <f>F2+K2+P2+U2+Z2+AE2</f>
        <v>11.4</v>
      </c>
      <c r="AK2" s="46">
        <f>G2+L2+Q2+V2+AA2+AF2</f>
        <v>45.884</v>
      </c>
      <c r="AL2" s="47">
        <f>RANK(AK2,$AK$2:$AK$60000, 0)</f>
        <v>1</v>
      </c>
      <c r="AM2" s="49">
        <f>IFERROR((AK2/'League Calculation'!J$4)*100, "")</f>
        <v>100</v>
      </c>
    </row>
    <row r="3" spans="1:39" s="37" customFormat="1">
      <c r="A3" s="42" t="s">
        <v>71</v>
      </c>
      <c r="B3">
        <v>4</v>
      </c>
      <c r="C3" s="42" t="s">
        <v>90</v>
      </c>
      <c r="D3"/>
      <c r="E3" s="31">
        <v>1.7</v>
      </c>
      <c r="F3" s="31">
        <v>3</v>
      </c>
      <c r="G3" s="32">
        <f>(IF(E3=0, "0.00",10-E3))+F3</f>
        <v>11.3</v>
      </c>
      <c r="H3" s="33">
        <f>RANK(G3, $G$2:$G$100, 0)</f>
        <v>5</v>
      </c>
      <c r="I3" s="17">
        <f>IFERROR((G3/'League Calculation'!B$4)*100, "")</f>
        <v>97.41379310344827</v>
      </c>
      <c r="J3" s="31"/>
      <c r="K3" s="31"/>
      <c r="L3" s="32">
        <f>(IF(J3=0, "0.00",10-J3))+K3</f>
        <v>0</v>
      </c>
      <c r="M3" s="33">
        <f>RANK(L3,$L$2:$L$1000)</f>
        <v>4</v>
      </c>
      <c r="N3" s="17">
        <f>IFERROR((L3/'League Calculation'!F$4)*100, "")</f>
        <v>0</v>
      </c>
      <c r="O3" s="31">
        <v>0.65</v>
      </c>
      <c r="P3" s="31">
        <v>1.4</v>
      </c>
      <c r="Q3" s="32">
        <f>(IF(O3=0, "0.00",10-O3))+P3</f>
        <v>10.75</v>
      </c>
      <c r="R3" s="33">
        <f>RANK(Q3,$Q$2:$Q$1000, 0)</f>
        <v>1</v>
      </c>
      <c r="S3" s="17">
        <f>IFERROR((Q3/'League Calculation'!G$4)*100, "")</f>
        <v>100</v>
      </c>
      <c r="T3" s="31">
        <v>1.0329999999999999</v>
      </c>
      <c r="U3" s="31">
        <v>3.2</v>
      </c>
      <c r="V3" s="32">
        <f>(IF(T3=0, "0.00",10-T3))+U3</f>
        <v>12.167000000000002</v>
      </c>
      <c r="W3" s="33">
        <f>RANK(V3,$V$2:$V$500, 0)</f>
        <v>3</v>
      </c>
      <c r="X3" s="17">
        <f>IFERROR((V3/'League Calculation'!C$4)*100, "")</f>
        <v>95.803149606299229</v>
      </c>
      <c r="Y3" s="31">
        <v>0</v>
      </c>
      <c r="Z3" s="31">
        <v>0</v>
      </c>
      <c r="AA3" s="32">
        <f>(IF(Y3=0, "0.00",10-Y3))+Z3</f>
        <v>0</v>
      </c>
      <c r="AB3" s="33">
        <f>RANK(AA3,$AA$2:$AA$6000, 0)</f>
        <v>12</v>
      </c>
      <c r="AC3" s="17">
        <f>IFERROR((AA3/'League Calculation'!E$4)*100, "")</f>
        <v>0</v>
      </c>
      <c r="AD3" s="31">
        <v>0.8</v>
      </c>
      <c r="AE3" s="31">
        <v>1.4</v>
      </c>
      <c r="AF3" s="32">
        <f>(IF(AD3=0, "0.00",10-AD3))+AE3</f>
        <v>10.6</v>
      </c>
      <c r="AG3" s="33">
        <f>RANK(AF3,$AF$2:$AF$6000, 0)</f>
        <v>2</v>
      </c>
      <c r="AH3" s="17">
        <f>IFERROR((AF3/'League Calculation'!D$4)*100, "")</f>
        <v>96.36363636363636</v>
      </c>
      <c r="AI3" s="32">
        <f>E3+J3+O3+T3+Y3+AD3</f>
        <v>4.1829999999999998</v>
      </c>
      <c r="AJ3" s="32">
        <f>F3+K3+P3+U3+Z3+AE3</f>
        <v>9</v>
      </c>
      <c r="AK3" s="32">
        <f>G3+L3+Q3+V3+AA3+AF3</f>
        <v>44.817</v>
      </c>
      <c r="AL3" s="33">
        <f>RANK(AK3,$AK$2:$AK$60000, 0)</f>
        <v>2</v>
      </c>
      <c r="AM3" s="17">
        <f>IFERROR((AK3/'League Calculation'!J$4)*100, "")</f>
        <v>97.674570656437979</v>
      </c>
    </row>
    <row r="4" spans="1:39" s="30" customFormat="1">
      <c r="A4" s="42" t="s">
        <v>69</v>
      </c>
      <c r="B4">
        <v>10</v>
      </c>
      <c r="C4" s="42" t="s">
        <v>93</v>
      </c>
      <c r="D4"/>
      <c r="E4" s="31">
        <v>2.2000000000000002</v>
      </c>
      <c r="F4" s="31">
        <v>3.7</v>
      </c>
      <c r="G4" s="32">
        <f>(IF(E4=0, "0.00",10-E4))+F4</f>
        <v>11.5</v>
      </c>
      <c r="H4" s="33">
        <f>RANK(G4, $G$2:$G$100, 0)</f>
        <v>2</v>
      </c>
      <c r="I4" s="17">
        <f>IFERROR((G4/'League Calculation'!B$4)*100, "")</f>
        <v>99.137931034482747</v>
      </c>
      <c r="J4" s="31"/>
      <c r="K4" s="31"/>
      <c r="L4" s="32">
        <f>(IF(J4=0, "0.00",10-J4))+K4</f>
        <v>0</v>
      </c>
      <c r="M4" s="33">
        <f>RANK(L4,$L$2:$L$1000)</f>
        <v>4</v>
      </c>
      <c r="N4" s="17">
        <f>IFERROR((L4/'League Calculation'!F$4)*100, "")</f>
        <v>0</v>
      </c>
      <c r="O4" s="31">
        <v>1.6</v>
      </c>
      <c r="P4" s="31">
        <v>1.6</v>
      </c>
      <c r="Q4" s="32">
        <f>(IF(O4=0, "0.00",10-O4))+P4</f>
        <v>10</v>
      </c>
      <c r="R4" s="33">
        <f>RANK(Q4,$Q$2:$Q$1000, 0)</f>
        <v>5</v>
      </c>
      <c r="S4" s="17">
        <f>IFERROR((Q4/'League Calculation'!G$4)*100, "")</f>
        <v>93.023255813953483</v>
      </c>
      <c r="T4" s="31">
        <v>1.3</v>
      </c>
      <c r="U4" s="31">
        <v>4</v>
      </c>
      <c r="V4" s="32">
        <f>(IF(T4=0, "0.00",10-T4))+U4</f>
        <v>12.7</v>
      </c>
      <c r="W4" s="33">
        <f>RANK(V4,$V$2:$V$500, 0)</f>
        <v>1</v>
      </c>
      <c r="X4" s="17">
        <f>IFERROR((V4/'League Calculation'!C$4)*100, "")</f>
        <v>100</v>
      </c>
      <c r="Y4" s="31">
        <v>2</v>
      </c>
      <c r="Z4" s="31">
        <v>2.1</v>
      </c>
      <c r="AA4" s="32">
        <f>(IF(Y4=0, "0.00",10-Y4))+Z4</f>
        <v>10.1</v>
      </c>
      <c r="AB4" s="33">
        <f>RANK(AA4,$AA$2:$AA$6000, 0)</f>
        <v>5</v>
      </c>
      <c r="AC4" s="17">
        <f>IFERROR((AA4/'League Calculation'!E$4)*100, "")</f>
        <v>92.916283348666042</v>
      </c>
      <c r="AD4" s="31"/>
      <c r="AE4" s="31"/>
      <c r="AF4" s="32">
        <f>(IF(AD4=0, "0.00",10-AD4))+AE4</f>
        <v>0</v>
      </c>
      <c r="AG4" s="33">
        <f>RANK(AF4,$AF$2:$AF$6000, 0)</f>
        <v>4</v>
      </c>
      <c r="AH4" s="17">
        <f>IFERROR((AF4/'League Calculation'!D$4)*100, "")</f>
        <v>0</v>
      </c>
      <c r="AI4" s="32">
        <f>E4+J4+O4+T4+Y4+AD4</f>
        <v>7.1000000000000005</v>
      </c>
      <c r="AJ4" s="32">
        <f>F4+K4+P4+U4+Z4+AE4</f>
        <v>11.4</v>
      </c>
      <c r="AK4" s="32">
        <f>G4+L4+Q4+V4+AA4+AF4</f>
        <v>44.300000000000004</v>
      </c>
      <c r="AL4" s="33">
        <f>RANK(AK4,$AK$2:$AK$60000, 0)</f>
        <v>3</v>
      </c>
      <c r="AM4" s="17">
        <f>IFERROR((AK4/'League Calculation'!J$4)*100, "")</f>
        <v>96.547816232237821</v>
      </c>
    </row>
    <row r="5" spans="1:39" s="30" customFormat="1">
      <c r="A5" s="42" t="s">
        <v>81</v>
      </c>
      <c r="B5">
        <v>9</v>
      </c>
      <c r="C5" s="42" t="s">
        <v>234</v>
      </c>
      <c r="D5" s="42" t="s">
        <v>125</v>
      </c>
      <c r="E5" s="31">
        <v>1.7</v>
      </c>
      <c r="F5" s="31">
        <v>3.2</v>
      </c>
      <c r="G5" s="32">
        <f>(IF(E5=0, "0.00",10-E5))+F5</f>
        <v>11.5</v>
      </c>
      <c r="H5" s="33">
        <f>RANK(G5, $G$2:$G$100, 0)</f>
        <v>2</v>
      </c>
      <c r="I5" s="17">
        <f>IFERROR((G5/'League Calculation'!B$4)*100, "")</f>
        <v>99.137931034482747</v>
      </c>
      <c r="J5" s="31"/>
      <c r="K5" s="31"/>
      <c r="L5" s="32">
        <f>(IF(J5=0, "0.00",10-J5))+K5</f>
        <v>0</v>
      </c>
      <c r="M5" s="33">
        <f>RANK(L5,$L$2:$L$1000)</f>
        <v>4</v>
      </c>
      <c r="N5" s="17">
        <f>IFERROR((L5/'League Calculation'!F$4)*100, "")</f>
        <v>0</v>
      </c>
      <c r="O5" s="31">
        <v>1.1000000000000001</v>
      </c>
      <c r="P5" s="31">
        <v>1.7</v>
      </c>
      <c r="Q5" s="32">
        <f>(IF(O5=0, "0.00",10-O5))+P5</f>
        <v>10.6</v>
      </c>
      <c r="R5" s="33">
        <f>RANK(Q5,$Q$2:$Q$1000, 0)</f>
        <v>2</v>
      </c>
      <c r="S5" s="17">
        <f>IFERROR((Q5/'League Calculation'!G$4)*100, "")</f>
        <v>98.604651162790688</v>
      </c>
      <c r="T5" s="31">
        <v>0.73299999999999998</v>
      </c>
      <c r="U5" s="31">
        <v>2.4</v>
      </c>
      <c r="V5" s="32">
        <f>(IF(T5=0, "0.00",10-T5))+U5</f>
        <v>11.667</v>
      </c>
      <c r="W5" s="33">
        <f>RANK(V5,$V$2:$V$500, 0)</f>
        <v>5</v>
      </c>
      <c r="X5" s="17">
        <f>IFERROR((V5/'League Calculation'!C$4)*100, "")</f>
        <v>91.866141732283467</v>
      </c>
      <c r="Y5" s="31">
        <v>2.83</v>
      </c>
      <c r="Z5" s="31">
        <v>2.6</v>
      </c>
      <c r="AA5" s="32">
        <f>(IF(Y5=0, "0.00",10-Y5))+Z5</f>
        <v>9.77</v>
      </c>
      <c r="AB5" s="33">
        <f>RANK(AA5,$AA$2:$AA$6000, 0)</f>
        <v>8</v>
      </c>
      <c r="AC5" s="17">
        <f>IFERROR((AA5/'League Calculation'!E$4)*100, "")</f>
        <v>89.880404783808629</v>
      </c>
      <c r="AD5" s="31"/>
      <c r="AE5" s="31"/>
      <c r="AF5" s="32">
        <f>(IF(AD5=0, "0.00",10-AD5))+AE5</f>
        <v>0</v>
      </c>
      <c r="AG5" s="33">
        <f>RANK(AF5,$AF$2:$AF$6000, 0)</f>
        <v>4</v>
      </c>
      <c r="AH5" s="17">
        <f>IFERROR((AF5/'League Calculation'!D$4)*100, "")</f>
        <v>0</v>
      </c>
      <c r="AI5" s="32">
        <f>E5+J5+O5+T5+Y5+AD5</f>
        <v>6.3629999999999995</v>
      </c>
      <c r="AJ5" s="32">
        <f>F5+K5+P5+U5+Z5+AE5</f>
        <v>9.9</v>
      </c>
      <c r="AK5" s="32">
        <f>G5+L5+Q5+V5+AA5+AF5</f>
        <v>43.537000000000006</v>
      </c>
      <c r="AL5" s="33">
        <f>RANK(AK5,$AK$2:$AK$60000, 0)</f>
        <v>4</v>
      </c>
      <c r="AM5" s="17">
        <f>IFERROR((AK5/'League Calculation'!J$4)*100, "")</f>
        <v>94.884927207741271</v>
      </c>
    </row>
    <row r="6" spans="1:39" s="30" customFormat="1">
      <c r="A6" s="42" t="s">
        <v>69</v>
      </c>
      <c r="B6">
        <v>11</v>
      </c>
      <c r="C6" s="42" t="s">
        <v>85</v>
      </c>
      <c r="D6"/>
      <c r="E6" s="31">
        <v>2.7</v>
      </c>
      <c r="F6" s="31">
        <v>2.8</v>
      </c>
      <c r="G6" s="32">
        <f>(IF(E6=0, "0.00",10-E6))+F6</f>
        <v>10.1</v>
      </c>
      <c r="H6" s="33">
        <f>RANK(G6, $G$2:$G$100, 0)</f>
        <v>11</v>
      </c>
      <c r="I6" s="17">
        <f>IFERROR((G6/'League Calculation'!B$4)*100, "")</f>
        <v>87.068965517241367</v>
      </c>
      <c r="J6" s="31"/>
      <c r="K6" s="31"/>
      <c r="L6" s="32">
        <f>(IF(J6=0, "0.00",10-J6))+K6</f>
        <v>0</v>
      </c>
      <c r="M6" s="33">
        <f>RANK(L6,$L$2:$L$1000)</f>
        <v>4</v>
      </c>
      <c r="N6" s="17">
        <f>IFERROR((L6/'League Calculation'!F$4)*100, "")</f>
        <v>0</v>
      </c>
      <c r="O6" s="31">
        <v>1.3</v>
      </c>
      <c r="P6" s="31">
        <v>1.7</v>
      </c>
      <c r="Q6" s="32">
        <f>(IF(O6=0, "0.00",10-O6))+P6</f>
        <v>10.399999999999999</v>
      </c>
      <c r="R6" s="33">
        <f>RANK(Q6,$Q$2:$Q$1000, 0)</f>
        <v>3</v>
      </c>
      <c r="S6" s="17">
        <f>IFERROR((Q6/'League Calculation'!G$4)*100, "")</f>
        <v>96.744186046511615</v>
      </c>
      <c r="T6" s="31">
        <v>1.133</v>
      </c>
      <c r="U6" s="31">
        <v>2.2000000000000002</v>
      </c>
      <c r="V6" s="32">
        <f>(IF(T6=0, "0.00",10-T6))+U6</f>
        <v>11.067</v>
      </c>
      <c r="W6" s="33">
        <f>RANK(V6,$V$2:$V$500, 0)</f>
        <v>7</v>
      </c>
      <c r="X6" s="17">
        <f>IFERROR((V6/'League Calculation'!C$4)*100, "")</f>
        <v>87.141732283464563</v>
      </c>
      <c r="Y6" s="31">
        <v>1.63</v>
      </c>
      <c r="Z6" s="31">
        <v>2.5</v>
      </c>
      <c r="AA6" s="32">
        <f>(IF(Y6=0, "0.00",10-Y6))+Z6</f>
        <v>10.870000000000001</v>
      </c>
      <c r="AB6" s="33">
        <f>RANK(AA6,$AA$2:$AA$6000, 0)</f>
        <v>1</v>
      </c>
      <c r="AC6" s="17">
        <f>IFERROR((AA6/'League Calculation'!E$4)*100, "")</f>
        <v>100</v>
      </c>
      <c r="AD6" s="31"/>
      <c r="AE6" s="31"/>
      <c r="AF6" s="32">
        <f>(IF(AD6=0, "0.00",10-AD6))+AE6</f>
        <v>0</v>
      </c>
      <c r="AG6" s="33">
        <f>RANK(AF6,$AF$2:$AF$6000, 0)</f>
        <v>4</v>
      </c>
      <c r="AH6" s="17">
        <f>IFERROR((AF6/'League Calculation'!D$4)*100, "")</f>
        <v>0</v>
      </c>
      <c r="AI6" s="32">
        <f>E6+J6+O6+T6+Y6+AD6</f>
        <v>6.7629999999999999</v>
      </c>
      <c r="AJ6" s="32">
        <f>F6+K6+P6+U6+Z6+AE6</f>
        <v>9.1999999999999993</v>
      </c>
      <c r="AK6" s="32">
        <f>G6+L6+Q6+V6+AA6+AF6</f>
        <v>42.436999999999998</v>
      </c>
      <c r="AL6" s="33">
        <f>RANK(AK6,$AK$2:$AK$60000, 0)</f>
        <v>5</v>
      </c>
      <c r="AM6" s="17">
        <f>IFERROR((AK6/'League Calculation'!J$4)*100, "")</f>
        <v>92.487577369017515</v>
      </c>
    </row>
    <row r="7" spans="1:39" s="30" customFormat="1">
      <c r="A7" s="42" t="s">
        <v>71</v>
      </c>
      <c r="B7">
        <v>18</v>
      </c>
      <c r="C7" s="42" t="s">
        <v>89</v>
      </c>
      <c r="D7"/>
      <c r="E7" s="5">
        <v>1.9</v>
      </c>
      <c r="F7" s="5">
        <v>3.2</v>
      </c>
      <c r="G7" s="32">
        <f>(IF(E7=0, "0.00",10-E7))+F7</f>
        <v>11.3</v>
      </c>
      <c r="H7" s="33">
        <f>RANK(G7, $G$2:$G$100, 0)</f>
        <v>5</v>
      </c>
      <c r="I7" s="17">
        <f>IFERROR((G7/'League Calculation'!B$4)*100, "")</f>
        <v>97.41379310344827</v>
      </c>
      <c r="J7" s="7"/>
      <c r="K7" s="7"/>
      <c r="L7" s="32">
        <f>(IF(J7=0, "0.00",10-J7))+K7</f>
        <v>0</v>
      </c>
      <c r="M7" s="33">
        <f>RANK(L7,$L$2:$L$1000)</f>
        <v>4</v>
      </c>
      <c r="N7" s="17">
        <f>IFERROR((L7/'League Calculation'!F$4)*100, "")</f>
        <v>0</v>
      </c>
      <c r="O7" s="7">
        <v>3.1</v>
      </c>
      <c r="P7" s="7">
        <v>1.9</v>
      </c>
      <c r="Q7" s="32">
        <f>(IF(O7=0, "0.00",10-O7))+P7</f>
        <v>8.8000000000000007</v>
      </c>
      <c r="R7" s="33">
        <f>RANK(Q7,$Q$2:$Q$1000, 0)</f>
        <v>7</v>
      </c>
      <c r="S7" s="17">
        <f>IFERROR((Q7/'League Calculation'!G$4)*100, "")</f>
        <v>81.860465116279073</v>
      </c>
      <c r="T7" s="7">
        <v>1.4</v>
      </c>
      <c r="U7" s="7">
        <v>3.2</v>
      </c>
      <c r="V7" s="32">
        <f>(IF(T7=0, "0.00",10-T7))+U7</f>
        <v>11.8</v>
      </c>
      <c r="W7" s="33">
        <f>RANK(V7,$V$2:$V$500, 0)</f>
        <v>4</v>
      </c>
      <c r="X7" s="17">
        <f>IFERROR((V7/'League Calculation'!C$4)*100, "")</f>
        <v>92.913385826771673</v>
      </c>
      <c r="Y7" s="7">
        <v>2.1</v>
      </c>
      <c r="Z7" s="7">
        <v>2.1</v>
      </c>
      <c r="AA7" s="32">
        <f>(IF(Y7=0, "0.00",10-Y7))+Z7</f>
        <v>10</v>
      </c>
      <c r="AB7" s="33">
        <f>RANK(AA7,$AA$2:$AA$6000, 0)</f>
        <v>6</v>
      </c>
      <c r="AC7" s="17">
        <f>IFERROR((AA7/'League Calculation'!E$4)*100, "")</f>
        <v>91.996320147194098</v>
      </c>
      <c r="AD7" s="7"/>
      <c r="AE7" s="7"/>
      <c r="AF7" s="32">
        <f>(IF(AD7=0, "0.00",10-AD7))+AE7</f>
        <v>0</v>
      </c>
      <c r="AG7" s="33">
        <f>RANK(AF7,$AF$2:$AF$6000, 0)</f>
        <v>4</v>
      </c>
      <c r="AH7" s="17">
        <f>IFERROR((AF7/'League Calculation'!D$4)*100, "")</f>
        <v>0</v>
      </c>
      <c r="AI7" s="32">
        <f>E7+J7+O7+T7+Y7+AD7</f>
        <v>8.5</v>
      </c>
      <c r="AJ7" s="32">
        <f>F7+K7+P7+U7+Z7+AE7</f>
        <v>10.4</v>
      </c>
      <c r="AK7" s="32">
        <f>G7+L7+Q7+V7+AA7+AF7</f>
        <v>41.900000000000006</v>
      </c>
      <c r="AL7" s="33">
        <f>RANK(AK7,$AK$2:$AK$60000, 0)</f>
        <v>6</v>
      </c>
      <c r="AM7" s="17">
        <f>IFERROR((AK7/'League Calculation'!J$4)*100, "")</f>
        <v>91.317234765931488</v>
      </c>
    </row>
    <row r="8" spans="1:39" s="30" customFormat="1">
      <c r="A8" s="42" t="s">
        <v>233</v>
      </c>
      <c r="B8">
        <v>16</v>
      </c>
      <c r="C8" s="42" t="s">
        <v>86</v>
      </c>
      <c r="D8"/>
      <c r="E8" s="5">
        <v>2.4500000000000002</v>
      </c>
      <c r="F8" s="5">
        <v>3.4</v>
      </c>
      <c r="G8" s="32">
        <f>(IF(E8=0, "0.00",10-E8))+F8</f>
        <v>10.95</v>
      </c>
      <c r="H8" s="33">
        <f>RANK(G8, $G$2:$G$100, 0)</f>
        <v>8</v>
      </c>
      <c r="I8" s="17">
        <f>IFERROR((G8/'League Calculation'!B$4)*100, "")</f>
        <v>94.396551724137908</v>
      </c>
      <c r="J8" s="7"/>
      <c r="K8" s="7"/>
      <c r="L8" s="32">
        <f>(IF(J8=0, "0.00",10-J8))+K8</f>
        <v>0</v>
      </c>
      <c r="M8" s="33">
        <f>RANK(L8,$L$2:$L$1000)</f>
        <v>4</v>
      </c>
      <c r="N8" s="17">
        <f>IFERROR((L8/'League Calculation'!F$4)*100, "")</f>
        <v>0</v>
      </c>
      <c r="O8" s="7">
        <v>1.5</v>
      </c>
      <c r="P8" s="7">
        <v>1.5</v>
      </c>
      <c r="Q8" s="32">
        <f>(IF(O8=0, "0.00",10-O8))+P8</f>
        <v>10</v>
      </c>
      <c r="R8" s="33">
        <f>RANK(Q8,$Q$2:$Q$1000, 0)</f>
        <v>5</v>
      </c>
      <c r="S8" s="17">
        <f>IFERROR((Q8/'League Calculation'!G$4)*100, "")</f>
        <v>93.023255813953483</v>
      </c>
      <c r="T8" s="7">
        <v>1.5</v>
      </c>
      <c r="U8" s="7">
        <v>2.4</v>
      </c>
      <c r="V8" s="32">
        <f>(IF(T8=0, "0.00",10-T8))+U8</f>
        <v>10.9</v>
      </c>
      <c r="W8" s="33">
        <f>RANK(V8,$V$2:$V$500, 0)</f>
        <v>8</v>
      </c>
      <c r="X8" s="17">
        <f>IFERROR((V8/'League Calculation'!C$4)*100, "")</f>
        <v>85.826771653543304</v>
      </c>
      <c r="Y8" s="7">
        <v>2.5</v>
      </c>
      <c r="Z8" s="7">
        <v>2.4</v>
      </c>
      <c r="AA8" s="32">
        <f>(IF(Y8=0, "0.00",10-Y8))+Z8</f>
        <v>9.9</v>
      </c>
      <c r="AB8" s="33">
        <f>RANK(AA8,$AA$2:$AA$6000, 0)</f>
        <v>7</v>
      </c>
      <c r="AC8" s="17">
        <f>IFERROR((AA8/'League Calculation'!E$4)*100, "")</f>
        <v>91.076356945722168</v>
      </c>
      <c r="AD8" s="7"/>
      <c r="AE8" s="7"/>
      <c r="AF8" s="32">
        <f>(IF(AD8=0, "0.00",10-AD8))+AE8</f>
        <v>0</v>
      </c>
      <c r="AG8" s="33">
        <f>RANK(AF8,$AF$2:$AF$6000, 0)</f>
        <v>4</v>
      </c>
      <c r="AH8" s="17">
        <f>IFERROR((AF8/'League Calculation'!D$4)*100, "")</f>
        <v>0</v>
      </c>
      <c r="AI8" s="32">
        <f>E8+J8+O8+T8+Y8+AD8</f>
        <v>7.95</v>
      </c>
      <c r="AJ8" s="32">
        <f>F8+K8+P8+U8+Z8+AE8</f>
        <v>9.7000000000000011</v>
      </c>
      <c r="AK8" s="32">
        <f>G8+L8+Q8+V8+AA8+AF8</f>
        <v>41.75</v>
      </c>
      <c r="AL8" s="33">
        <f>RANK(AK8,$AK$2:$AK$60000, 0)</f>
        <v>7</v>
      </c>
      <c r="AM8" s="17">
        <f>IFERROR((AK8/'League Calculation'!J$4)*100, "")</f>
        <v>90.99032342428734</v>
      </c>
    </row>
    <row r="9" spans="1:39" s="30" customFormat="1">
      <c r="A9" s="42" t="s">
        <v>70</v>
      </c>
      <c r="B9">
        <v>3</v>
      </c>
      <c r="C9" s="42" t="s">
        <v>92</v>
      </c>
      <c r="D9"/>
      <c r="E9" s="31">
        <v>1.85</v>
      </c>
      <c r="F9" s="31">
        <v>3.2</v>
      </c>
      <c r="G9" s="32">
        <f>(IF(E9=0, "0.00",10-E9))+F9</f>
        <v>11.350000000000001</v>
      </c>
      <c r="H9" s="33">
        <f>RANK(G9, $G$2:$G$100, 0)</f>
        <v>4</v>
      </c>
      <c r="I9" s="17">
        <f>IFERROR((G9/'League Calculation'!B$4)*100, "")</f>
        <v>97.84482758620689</v>
      </c>
      <c r="J9" s="31"/>
      <c r="K9" s="31"/>
      <c r="L9" s="32">
        <f>(IF(J9=0, "0.00",10-J9))+K9</f>
        <v>0</v>
      </c>
      <c r="M9" s="33">
        <f>RANK(L9,$L$2:$L$1000)</f>
        <v>4</v>
      </c>
      <c r="N9" s="17">
        <f>IFERROR((L9/'League Calculation'!F$4)*100, "")</f>
        <v>0</v>
      </c>
      <c r="O9" s="31">
        <v>0</v>
      </c>
      <c r="P9" s="31">
        <v>0</v>
      </c>
      <c r="Q9" s="32">
        <f>(IF(O9=0, "0.00",10-O9))+P9</f>
        <v>0</v>
      </c>
      <c r="R9" s="33">
        <f>RANK(Q9,$Q$2:$Q$1000, 0)</f>
        <v>12</v>
      </c>
      <c r="S9" s="17">
        <f>IFERROR((Q9/'League Calculation'!G$4)*100, "")</f>
        <v>0</v>
      </c>
      <c r="T9" s="31">
        <v>0.7</v>
      </c>
      <c r="U9" s="31">
        <v>1.8</v>
      </c>
      <c r="V9" s="32">
        <f>(IF(T9=0, "0.00",10-T9))+U9</f>
        <v>11.100000000000001</v>
      </c>
      <c r="W9" s="33">
        <f>RANK(V9,$V$2:$V$500, 0)</f>
        <v>6</v>
      </c>
      <c r="X9" s="17">
        <f>IFERROR((V9/'League Calculation'!C$4)*100, "")</f>
        <v>87.401574803149614</v>
      </c>
      <c r="Y9" s="31">
        <v>1.53</v>
      </c>
      <c r="Z9" s="31">
        <v>2.4</v>
      </c>
      <c r="AA9" s="32">
        <f>(IF(Y9=0, "0.00",10-Y9))+Z9</f>
        <v>10.870000000000001</v>
      </c>
      <c r="AB9" s="33">
        <f>RANK(AA9,$AA$2:$AA$6000, 0)</f>
        <v>1</v>
      </c>
      <c r="AC9" s="17">
        <f>IFERROR((AA9/'League Calculation'!E$4)*100, "")</f>
        <v>100</v>
      </c>
      <c r="AD9" s="31">
        <v>3</v>
      </c>
      <c r="AE9" s="31">
        <v>1</v>
      </c>
      <c r="AF9" s="32">
        <f>(IF(AD9=0, "0.00",10-AD9))+AE9</f>
        <v>8</v>
      </c>
      <c r="AG9" s="33">
        <f>RANK(AF9,$AF$2:$AF$6000, 0)</f>
        <v>3</v>
      </c>
      <c r="AH9" s="17">
        <f>IFERROR((AF9/'League Calculation'!D$4)*100, "")</f>
        <v>72.727272727272734</v>
      </c>
      <c r="AI9" s="32">
        <f>E9+J9+O9+T9+Y9+AD9</f>
        <v>7.08</v>
      </c>
      <c r="AJ9" s="32">
        <f>F9+K9+P9+U9+Z9+AE9</f>
        <v>8.4</v>
      </c>
      <c r="AK9" s="32">
        <f>G9+L9+Q9+V9+AA9+AF9</f>
        <v>41.320000000000007</v>
      </c>
      <c r="AL9" s="33">
        <f>RANK(AK9,$AK$2:$AK$60000, 0)</f>
        <v>8</v>
      </c>
      <c r="AM9" s="17">
        <f>IFERROR((AK9/'League Calculation'!J$4)*100, "")</f>
        <v>90.053177578240792</v>
      </c>
    </row>
    <row r="10" spans="1:39" s="30" customFormat="1">
      <c r="A10" s="42" t="s">
        <v>69</v>
      </c>
      <c r="B10">
        <v>2</v>
      </c>
      <c r="C10" s="42" t="s">
        <v>94</v>
      </c>
      <c r="D10"/>
      <c r="E10" s="38">
        <v>3.5</v>
      </c>
      <c r="F10" s="38">
        <v>2.9</v>
      </c>
      <c r="G10" s="32">
        <f>(IF(E10=0, "0.00",10-E10))+F10</f>
        <v>9.4</v>
      </c>
      <c r="H10" s="33">
        <f>RANK(G10, $G$2:$G$100, 0)</f>
        <v>12</v>
      </c>
      <c r="I10" s="17">
        <f>IFERROR((G10/'League Calculation'!B$4)*100, "")</f>
        <v>81.034482758620683</v>
      </c>
      <c r="J10" s="38">
        <v>5.6</v>
      </c>
      <c r="K10" s="38">
        <v>2.2000000000000002</v>
      </c>
      <c r="L10" s="32">
        <f>(IF(J10=0, "0.00",10-J10))+K10</f>
        <v>6.6000000000000005</v>
      </c>
      <c r="M10" s="33">
        <f>RANK(L10,$L$2:$L$1000)</f>
        <v>3</v>
      </c>
      <c r="N10" s="17">
        <f>IFERROR((L10/'League Calculation'!F$4)*100, "")</f>
        <v>59.728506787330318</v>
      </c>
      <c r="O10" s="38"/>
      <c r="P10" s="38"/>
      <c r="Q10" s="32">
        <f>(IF(O10=0, "0.00",10-O10))+P10</f>
        <v>0</v>
      </c>
      <c r="R10" s="33">
        <f>RANK(Q10,$Q$2:$Q$1000, 0)</f>
        <v>12</v>
      </c>
      <c r="S10" s="17">
        <f>IFERROR((Q10/'League Calculation'!G$4)*100, "")</f>
        <v>0</v>
      </c>
      <c r="T10" s="38">
        <v>1.3</v>
      </c>
      <c r="U10" s="38">
        <v>2.2000000000000002</v>
      </c>
      <c r="V10" s="32">
        <f>(IF(T10=0, "0.00",10-T10))+U10</f>
        <v>10.899999999999999</v>
      </c>
      <c r="W10" s="33">
        <f>RANK(V10,$V$2:$V$500, 0)</f>
        <v>9</v>
      </c>
      <c r="X10" s="17">
        <f>IFERROR((V10/'League Calculation'!C$4)*100, "")</f>
        <v>85.826771653543304</v>
      </c>
      <c r="Y10" s="38">
        <v>2.13</v>
      </c>
      <c r="Z10" s="38">
        <v>2.6</v>
      </c>
      <c r="AA10" s="32">
        <f>(IF(Y10=0, "0.00",10-Y10))+Z10</f>
        <v>10.47</v>
      </c>
      <c r="AB10" s="33">
        <f>RANK(AA10,$AA$2:$AA$6000, 0)</f>
        <v>4</v>
      </c>
      <c r="AC10" s="17">
        <f>IFERROR((AA10/'League Calculation'!E$4)*100, "")</f>
        <v>96.320147194112238</v>
      </c>
      <c r="AD10" s="38"/>
      <c r="AE10" s="38"/>
      <c r="AF10" s="32">
        <f>(IF(AD10=0, "0.00",10-AD10))+AE10</f>
        <v>0</v>
      </c>
      <c r="AG10" s="33">
        <f>RANK(AF10,$AF$2:$AF$6000, 0)</f>
        <v>4</v>
      </c>
      <c r="AH10" s="17">
        <f>IFERROR((AF10/'League Calculation'!D$4)*100, "")</f>
        <v>0</v>
      </c>
      <c r="AI10" s="32">
        <f>E10+J10+O10+T10+Y10+AD10</f>
        <v>12.530000000000001</v>
      </c>
      <c r="AJ10" s="32">
        <f>F10+K10+P10+U10+Z10+AE10</f>
        <v>9.9</v>
      </c>
      <c r="AK10" s="32">
        <f>G10+L10+Q10+V10+AA10+AF10</f>
        <v>37.369999999999997</v>
      </c>
      <c r="AL10" s="33">
        <f>RANK(AK10,$AK$2:$AK$60000, 0)</f>
        <v>9</v>
      </c>
      <c r="AM10" s="17">
        <f>IFERROR((AK10/'League Calculation'!J$4)*100, "")</f>
        <v>81.444512248278258</v>
      </c>
    </row>
    <row r="11" spans="1:39" s="30" customFormat="1">
      <c r="A11" s="42" t="s">
        <v>71</v>
      </c>
      <c r="B11">
        <v>6</v>
      </c>
      <c r="C11" s="42" t="s">
        <v>117</v>
      </c>
      <c r="D11"/>
      <c r="E11" s="31">
        <v>1.8</v>
      </c>
      <c r="F11" s="31">
        <v>2.5</v>
      </c>
      <c r="G11" s="32">
        <f>(IF(E11=0, "0.00",10-E11))+F11</f>
        <v>10.7</v>
      </c>
      <c r="H11" s="33">
        <f>RANK(G11, $G$2:$G$100, 0)</f>
        <v>9</v>
      </c>
      <c r="I11" s="17">
        <f>IFERROR((G11/'League Calculation'!B$4)*100, "")</f>
        <v>92.241379310344811</v>
      </c>
      <c r="J11" s="31"/>
      <c r="K11" s="31"/>
      <c r="L11" s="32">
        <f>(IF(J11=0, "0.00",10-J11))+K11</f>
        <v>0</v>
      </c>
      <c r="M11" s="33">
        <f>RANK(L11,$L$2:$L$1000)</f>
        <v>4</v>
      </c>
      <c r="N11" s="17">
        <f>IFERROR((L11/'League Calculation'!F$4)*100, "")</f>
        <v>0</v>
      </c>
      <c r="O11" s="31">
        <v>7.2</v>
      </c>
      <c r="P11" s="31">
        <v>1.1000000000000001</v>
      </c>
      <c r="Q11" s="32">
        <f>(IF(O11=0, "0.00",10-O11))+P11</f>
        <v>3.9</v>
      </c>
      <c r="R11" s="33">
        <f>RANK(Q11,$Q$2:$Q$1000, 0)</f>
        <v>11</v>
      </c>
      <c r="S11" s="17">
        <f>IFERROR((Q11/'League Calculation'!G$4)*100, "")</f>
        <v>36.279069767441854</v>
      </c>
      <c r="T11" s="31">
        <v>2</v>
      </c>
      <c r="U11" s="31">
        <v>2.2000000000000002</v>
      </c>
      <c r="V11" s="32">
        <f>(IF(T11=0, "0.00",10-T11))+U11</f>
        <v>10.199999999999999</v>
      </c>
      <c r="W11" s="33">
        <f>RANK(V11,$V$2:$V$500, 0)</f>
        <v>11</v>
      </c>
      <c r="X11" s="17">
        <f>IFERROR((V11/'League Calculation'!C$4)*100, "")</f>
        <v>80.314960629921259</v>
      </c>
      <c r="Y11" s="31">
        <v>1.5</v>
      </c>
      <c r="Z11" s="31">
        <v>2.1</v>
      </c>
      <c r="AA11" s="32">
        <f>(IF(Y11=0, "0.00",10-Y11))+Z11</f>
        <v>10.6</v>
      </c>
      <c r="AB11" s="33">
        <f>RANK(AA11,$AA$2:$AA$6000, 0)</f>
        <v>3</v>
      </c>
      <c r="AC11" s="17">
        <f>IFERROR((AA11/'League Calculation'!E$4)*100, "")</f>
        <v>97.516099356025748</v>
      </c>
      <c r="AD11" s="31"/>
      <c r="AE11" s="31"/>
      <c r="AF11" s="32">
        <f>(IF(AD11=0, "0.00",10-AD11))+AE11</f>
        <v>0</v>
      </c>
      <c r="AG11" s="33">
        <f>RANK(AF11,$AF$2:$AF$6000, 0)</f>
        <v>4</v>
      </c>
      <c r="AH11" s="17">
        <f>IFERROR((AF11/'League Calculation'!D$4)*100, "")</f>
        <v>0</v>
      </c>
      <c r="AI11" s="32">
        <f>E11+J11+O11+T11+Y11+AD11</f>
        <v>12.5</v>
      </c>
      <c r="AJ11" s="32">
        <f>F11+K11+P11+U11+Z11+AE11</f>
        <v>7.9</v>
      </c>
      <c r="AK11" s="32">
        <f>G11+L11+Q11+V11+AA11+AF11</f>
        <v>35.4</v>
      </c>
      <c r="AL11" s="33">
        <f>RANK(AK11,$AK$2:$AK$60000, 0)</f>
        <v>10</v>
      </c>
      <c r="AM11" s="17">
        <f>IFERROR((AK11/'League Calculation'!J$4)*100, "")</f>
        <v>77.151076628018473</v>
      </c>
    </row>
    <row r="12" spans="1:39" s="30" customFormat="1">
      <c r="A12" s="42" t="s">
        <v>83</v>
      </c>
      <c r="B12">
        <v>17</v>
      </c>
      <c r="C12" s="42" t="s">
        <v>87</v>
      </c>
      <c r="D12"/>
      <c r="E12" s="5">
        <v>1.75</v>
      </c>
      <c r="F12" s="5">
        <v>3</v>
      </c>
      <c r="G12" s="32">
        <f>(IF(E12=0, "0.00",10-E12))+F12</f>
        <v>11.25</v>
      </c>
      <c r="H12" s="33">
        <f>RANK(G12, $G$2:$G$100, 0)</f>
        <v>7</v>
      </c>
      <c r="I12" s="17">
        <f>IFERROR((G12/'League Calculation'!B$4)*100, "")</f>
        <v>96.982758620689651</v>
      </c>
      <c r="J12" s="7"/>
      <c r="K12" s="7"/>
      <c r="L12" s="32">
        <f>(IF(J12=0, "0.00",10-J12))+K12</f>
        <v>0</v>
      </c>
      <c r="M12" s="33">
        <f>RANK(L12,$L$2:$L$1000)</f>
        <v>4</v>
      </c>
      <c r="N12" s="17">
        <f>IFERROR((L12/'League Calculation'!F$4)*100, "")</f>
        <v>0</v>
      </c>
      <c r="O12" s="7">
        <v>4.5999999999999996</v>
      </c>
      <c r="P12" s="7">
        <v>1.1000000000000001</v>
      </c>
      <c r="Q12" s="32">
        <f>(IF(O12=0, "0.00",10-O12))+P12</f>
        <v>6.5</v>
      </c>
      <c r="R12" s="33">
        <f>RANK(Q12,$Q$2:$Q$1000, 0)</f>
        <v>10</v>
      </c>
      <c r="S12" s="17">
        <f>IFERROR((Q12/'League Calculation'!G$4)*100, "")</f>
        <v>60.465116279069761</v>
      </c>
      <c r="T12" s="7">
        <v>1.133</v>
      </c>
      <c r="U12" s="7">
        <v>1.6</v>
      </c>
      <c r="V12" s="32">
        <f>(IF(T12=0, "0.00",10-T12))+U12</f>
        <v>10.467000000000001</v>
      </c>
      <c r="W12" s="33">
        <f>RANK(V12,$V$2:$V$500, 0)</f>
        <v>10</v>
      </c>
      <c r="X12" s="17">
        <f>IFERROR((V12/'League Calculation'!C$4)*100, "")</f>
        <v>82.417322834645674</v>
      </c>
      <c r="Y12" s="7">
        <v>5</v>
      </c>
      <c r="Z12" s="7">
        <v>-0.7</v>
      </c>
      <c r="AA12" s="32">
        <f>(IF(Y12=0, "0.00",10-Y12))+Z12</f>
        <v>4.3</v>
      </c>
      <c r="AB12" s="33">
        <f>RANK(AA12,$AA$2:$AA$6000, 0)</f>
        <v>11</v>
      </c>
      <c r="AC12" s="17">
        <f>IFERROR((AA12/'League Calculation'!E$4)*100, "")</f>
        <v>39.558417663293461</v>
      </c>
      <c r="AD12" s="7"/>
      <c r="AE12" s="7"/>
      <c r="AF12" s="32">
        <f>(IF(AD12=0, "0.00",10-AD12))+AE12</f>
        <v>0</v>
      </c>
      <c r="AG12" s="33">
        <f>RANK(AF12,$AF$2:$AF$6000, 0)</f>
        <v>4</v>
      </c>
      <c r="AH12" s="17">
        <f>IFERROR((AF12/'League Calculation'!D$4)*100, "")</f>
        <v>0</v>
      </c>
      <c r="AI12" s="32">
        <f>E12+J12+O12+T12+Y12+AD12</f>
        <v>12.483000000000001</v>
      </c>
      <c r="AJ12" s="32">
        <f>F12+K12+P12+U12+Z12+AE12</f>
        <v>4.9999999999999991</v>
      </c>
      <c r="AK12" s="32">
        <f>G12+L12+Q12+V12+AA12+AF12</f>
        <v>32.516999999999996</v>
      </c>
      <c r="AL12" s="33">
        <f>RANK(AK12,$AK$2:$AK$60000, 0)</f>
        <v>11</v>
      </c>
      <c r="AM12" s="17">
        <f>IFERROR((AK12/'League Calculation'!J$4)*100, "")</f>
        <v>70.867840641617988</v>
      </c>
    </row>
    <row r="13" spans="1:39" s="30" customFormat="1">
      <c r="A13" s="42" t="s">
        <v>69</v>
      </c>
      <c r="B13">
        <v>13</v>
      </c>
      <c r="C13" s="42" t="s">
        <v>235</v>
      </c>
      <c r="D13"/>
      <c r="E13" s="31">
        <v>4</v>
      </c>
      <c r="F13" s="31">
        <v>3</v>
      </c>
      <c r="G13" s="32">
        <f>(IF(E13=0, "0.00",10-E13))+F13</f>
        <v>9</v>
      </c>
      <c r="H13" s="33">
        <f>RANK(G13, $G$2:$G$100, 0)</f>
        <v>13</v>
      </c>
      <c r="I13" s="17">
        <f>IFERROR((G13/'League Calculation'!B$4)*100, "")</f>
        <v>77.586206896551715</v>
      </c>
      <c r="J13" s="31"/>
      <c r="K13" s="31"/>
      <c r="L13" s="32">
        <f>(IF(J13=0, "0.00",10-J13))+K13</f>
        <v>0</v>
      </c>
      <c r="M13" s="33">
        <f>RANK(L13,$L$2:$L$1000)</f>
        <v>4</v>
      </c>
      <c r="N13" s="17">
        <f>IFERROR((L13/'League Calculation'!F$4)*100, "")</f>
        <v>0</v>
      </c>
      <c r="O13" s="31">
        <v>1.2</v>
      </c>
      <c r="P13" s="31">
        <v>1.5</v>
      </c>
      <c r="Q13" s="32">
        <f>(IF(O13=0, "0.00",10-O13))+P13</f>
        <v>10.3</v>
      </c>
      <c r="R13" s="33">
        <f>RANK(Q13,$Q$2:$Q$1000, 0)</f>
        <v>4</v>
      </c>
      <c r="S13" s="17">
        <f>IFERROR((Q13/'League Calculation'!G$4)*100, "")</f>
        <v>95.813953488372093</v>
      </c>
      <c r="T13" s="31">
        <v>1.45</v>
      </c>
      <c r="U13" s="31">
        <v>1.6</v>
      </c>
      <c r="V13" s="32">
        <f>(IF(T13=0, "0.00",10-T13))+U13</f>
        <v>10.15</v>
      </c>
      <c r="W13" s="33">
        <f>RANK(V13,$V$2:$V$500, 0)</f>
        <v>12</v>
      </c>
      <c r="X13" s="17">
        <f>IFERROR((V13/'League Calculation'!C$4)*100, "")</f>
        <v>79.921259842519689</v>
      </c>
      <c r="Y13" s="31">
        <v>0</v>
      </c>
      <c r="Z13" s="31">
        <v>0</v>
      </c>
      <c r="AA13" s="32">
        <f>(IF(Y13=0, "0.00",10-Y13))+Z13</f>
        <v>0</v>
      </c>
      <c r="AB13" s="33">
        <f>RANK(AA13,$AA$2:$AA$6000, 0)</f>
        <v>12</v>
      </c>
      <c r="AC13" s="17">
        <f>IFERROR((AA13/'League Calculation'!E$4)*100, "")</f>
        <v>0</v>
      </c>
      <c r="AD13" s="31"/>
      <c r="AE13" s="31"/>
      <c r="AF13" s="32">
        <f>(IF(AD13=0, "0.00",10-AD13))+AE13</f>
        <v>0</v>
      </c>
      <c r="AG13" s="33">
        <f>RANK(AF13,$AF$2:$AF$6000, 0)</f>
        <v>4</v>
      </c>
      <c r="AH13" s="17">
        <f>IFERROR((AF13/'League Calculation'!D$4)*100, "")</f>
        <v>0</v>
      </c>
      <c r="AI13" s="32">
        <f>E13+J13+O13+T13+Y13+AD13</f>
        <v>6.65</v>
      </c>
      <c r="AJ13" s="32">
        <f>F13+K13+P13+U13+Z13+AE13</f>
        <v>6.1</v>
      </c>
      <c r="AK13" s="32">
        <f>G13+L13+Q13+V13+AA13+AF13</f>
        <v>29.450000000000003</v>
      </c>
      <c r="AL13" s="33">
        <f>RANK(AK13,$AK$2:$AK$60000, 0)</f>
        <v>12</v>
      </c>
      <c r="AM13" s="17">
        <f>IFERROR((AK13/'League Calculation'!J$4)*100, "")</f>
        <v>64.183593409467349</v>
      </c>
    </row>
    <row r="14" spans="1:39" s="30" customFormat="1">
      <c r="A14" s="42" t="s">
        <v>69</v>
      </c>
      <c r="B14">
        <v>12</v>
      </c>
      <c r="C14" s="42" t="s">
        <v>110</v>
      </c>
      <c r="D14"/>
      <c r="E14" s="31">
        <v>0</v>
      </c>
      <c r="F14" s="31">
        <v>0</v>
      </c>
      <c r="G14" s="32">
        <f>(IF(E14=0, "0.00",10-E14))+F14</f>
        <v>0</v>
      </c>
      <c r="H14" s="33">
        <f>RANK(G14, $G$2:$G$100, 0)</f>
        <v>14</v>
      </c>
      <c r="I14" s="17">
        <f>IFERROR((G14/'League Calculation'!B$4)*100, "")</f>
        <v>0</v>
      </c>
      <c r="J14" s="31"/>
      <c r="K14" s="31"/>
      <c r="L14" s="32">
        <f>(IF(J14=0, "0.00",10-J14))+K14</f>
        <v>0</v>
      </c>
      <c r="M14" s="33">
        <f>RANK(L14,$L$2:$L$1000)</f>
        <v>4</v>
      </c>
      <c r="N14" s="17">
        <f>IFERROR((L14/'League Calculation'!F$4)*100, "")</f>
        <v>0</v>
      </c>
      <c r="O14" s="31">
        <v>3.1</v>
      </c>
      <c r="P14" s="31">
        <v>1.5</v>
      </c>
      <c r="Q14" s="32">
        <f>(IF(O14=0, "0.00",10-O14))+P14</f>
        <v>8.4</v>
      </c>
      <c r="R14" s="33">
        <f>RANK(Q14,$Q$2:$Q$1000, 0)</f>
        <v>9</v>
      </c>
      <c r="S14" s="17">
        <f>IFERROR((Q14/'League Calculation'!G$4)*100, "")</f>
        <v>78.139534883720927</v>
      </c>
      <c r="T14" s="31">
        <v>1.8</v>
      </c>
      <c r="U14" s="31">
        <v>1.6</v>
      </c>
      <c r="V14" s="32">
        <f>(IF(T14=0, "0.00",10-T14))+U14</f>
        <v>9.7999999999999989</v>
      </c>
      <c r="W14" s="33">
        <f>RANK(V14,$V$2:$V$500, 0)</f>
        <v>13</v>
      </c>
      <c r="X14" s="17">
        <f>IFERROR((V14/'League Calculation'!C$4)*100, "")</f>
        <v>77.165354330708652</v>
      </c>
      <c r="Y14" s="31">
        <v>3.9</v>
      </c>
      <c r="Z14" s="31">
        <v>2.2000000000000002</v>
      </c>
      <c r="AA14" s="32">
        <f>(IF(Y14=0, "0.00",10-Y14))+Z14</f>
        <v>8.3000000000000007</v>
      </c>
      <c r="AB14" s="33">
        <f>RANK(AA14,$AA$2:$AA$6000, 0)</f>
        <v>9</v>
      </c>
      <c r="AC14" s="17">
        <f>IFERROR((AA14/'League Calculation'!E$4)*100, "")</f>
        <v>76.356945722171105</v>
      </c>
      <c r="AD14" s="31"/>
      <c r="AE14" s="31"/>
      <c r="AF14" s="32">
        <f>(IF(AD14=0, "0.00",10-AD14))+AE14</f>
        <v>0</v>
      </c>
      <c r="AG14" s="33">
        <f>RANK(AF14,$AF$2:$AF$6000, 0)</f>
        <v>4</v>
      </c>
      <c r="AH14" s="17">
        <f>IFERROR((AF14/'League Calculation'!D$4)*100, "")</f>
        <v>0</v>
      </c>
      <c r="AI14" s="32">
        <f>E14+J14+O14+T14+Y14+AD14</f>
        <v>8.8000000000000007</v>
      </c>
      <c r="AJ14" s="32">
        <f>F14+K14+P14+U14+Z14+AE14</f>
        <v>5.3000000000000007</v>
      </c>
      <c r="AK14" s="32">
        <f>G14+L14+Q14+V14+AA14+AF14</f>
        <v>26.5</v>
      </c>
      <c r="AL14" s="33">
        <f>RANK(AK14,$AK$2:$AK$60000, 0)</f>
        <v>13</v>
      </c>
      <c r="AM14" s="17">
        <f>IFERROR((AK14/'League Calculation'!J$4)*100, "")</f>
        <v>57.754337023799138</v>
      </c>
    </row>
    <row r="15" spans="1:39" s="30" customFormat="1">
      <c r="A15" s="42" t="s">
        <v>81</v>
      </c>
      <c r="B15">
        <v>1</v>
      </c>
      <c r="C15" s="42" t="s">
        <v>109</v>
      </c>
      <c r="D15"/>
      <c r="E15" s="38">
        <v>0</v>
      </c>
      <c r="F15" s="38">
        <v>0</v>
      </c>
      <c r="G15" s="32">
        <f>(IF(E15=0, "0.00",10-E15))+F15</f>
        <v>0</v>
      </c>
      <c r="H15" s="33">
        <f>RANK(G15, $G$2:$G$100, 0)</f>
        <v>14</v>
      </c>
      <c r="I15" s="17">
        <f>IFERROR((G15/'League Calculation'!B$4)*100, "")</f>
        <v>0</v>
      </c>
      <c r="J15" s="38">
        <v>3.1</v>
      </c>
      <c r="K15" s="38">
        <v>0.7</v>
      </c>
      <c r="L15" s="32">
        <f>(IF(J15=0, "0.00",10-J15))+K15</f>
        <v>7.6000000000000005</v>
      </c>
      <c r="M15" s="33">
        <f>RANK(L15,$L$2:$L$1000)</f>
        <v>2</v>
      </c>
      <c r="N15" s="17">
        <f>IFERROR((L15/'League Calculation'!F$4)*100, "")</f>
        <v>68.778280542986423</v>
      </c>
      <c r="O15" s="38">
        <v>3</v>
      </c>
      <c r="P15" s="38">
        <v>1.5</v>
      </c>
      <c r="Q15" s="32">
        <f>(IF(O15=0, "0.00",10-O15))+P15</f>
        <v>8.5</v>
      </c>
      <c r="R15" s="33">
        <f>RANK(Q15,$Q$2:$Q$1000, 0)</f>
        <v>8</v>
      </c>
      <c r="S15" s="17">
        <f>IFERROR((Q15/'League Calculation'!G$4)*100, "")</f>
        <v>79.069767441860463</v>
      </c>
      <c r="T15" s="38">
        <v>0</v>
      </c>
      <c r="U15" s="38">
        <v>0</v>
      </c>
      <c r="V15" s="32">
        <f>(IF(T15=0, "0.00",10-T15))+U15</f>
        <v>0</v>
      </c>
      <c r="W15" s="33">
        <f>RANK(V15,$V$2:$V$500, 0)</f>
        <v>16</v>
      </c>
      <c r="X15" s="17">
        <f>IFERROR((V15/'League Calculation'!C$4)*100, "")</f>
        <v>0</v>
      </c>
      <c r="Y15" s="38">
        <v>4</v>
      </c>
      <c r="Z15" s="38">
        <v>1.9</v>
      </c>
      <c r="AA15" s="32">
        <f>(IF(Y15=0, "0.00",10-Y15))+Z15</f>
        <v>7.9</v>
      </c>
      <c r="AB15" s="33">
        <f>RANK(AA15,$AA$2:$AA$6000, 0)</f>
        <v>10</v>
      </c>
      <c r="AC15" s="17">
        <f>IFERROR((AA15/'League Calculation'!E$4)*100, "")</f>
        <v>72.677092916283343</v>
      </c>
      <c r="AD15" s="38"/>
      <c r="AE15" s="38"/>
      <c r="AF15" s="32">
        <f>(IF(AD15=0, "0.00",10-AD15))+AE15</f>
        <v>0</v>
      </c>
      <c r="AG15" s="33">
        <f>RANK(AF15,$AF$2:$AF$6000, 0)</f>
        <v>4</v>
      </c>
      <c r="AH15" s="17">
        <f>IFERROR((AF15/'League Calculation'!D$4)*100, "")</f>
        <v>0</v>
      </c>
      <c r="AI15" s="32">
        <f>E15+J15+O15+T15+Y15+AD15</f>
        <v>10.1</v>
      </c>
      <c r="AJ15" s="32">
        <f>F15+K15+P15+U15+Z15+AE15</f>
        <v>4.0999999999999996</v>
      </c>
      <c r="AK15" s="32">
        <f>G15+L15+Q15+V15+AA15+AF15</f>
        <v>24</v>
      </c>
      <c r="AL15" s="33">
        <f>RANK(AK15,$AK$2:$AK$60000, 0)</f>
        <v>14</v>
      </c>
      <c r="AM15" s="17">
        <f>IFERROR((AK15/'League Calculation'!J$4)*100, "")</f>
        <v>52.30581466306338</v>
      </c>
    </row>
    <row r="16" spans="1:39" s="30" customFormat="1">
      <c r="A16" s="42" t="s">
        <v>71</v>
      </c>
      <c r="B16">
        <v>7</v>
      </c>
      <c r="C16" s="42" t="s">
        <v>88</v>
      </c>
      <c r="D16"/>
      <c r="E16" s="31">
        <v>1.9</v>
      </c>
      <c r="F16" s="31">
        <v>2.5</v>
      </c>
      <c r="G16" s="32">
        <f>(IF(E16=0, "0.00",10-E16))+F16</f>
        <v>10.6</v>
      </c>
      <c r="H16" s="33">
        <f>RANK(G16, $G$2:$G$100, 0)</f>
        <v>10</v>
      </c>
      <c r="I16" s="17">
        <f>IFERROR((G16/'League Calculation'!B$4)*100, "")</f>
        <v>91.379310344827573</v>
      </c>
      <c r="J16" s="31"/>
      <c r="K16" s="31"/>
      <c r="L16" s="32">
        <f>(IF(J16=0, "0.00",10-J16))+K16</f>
        <v>0</v>
      </c>
      <c r="M16" s="33">
        <f>RANK(L16,$L$2:$L$1000)</f>
        <v>4</v>
      </c>
      <c r="N16" s="17">
        <f>IFERROR((L16/'League Calculation'!F$4)*100, "")</f>
        <v>0</v>
      </c>
      <c r="O16" s="31"/>
      <c r="P16" s="31"/>
      <c r="Q16" s="32">
        <f>(IF(O16=0, "0.00",10-O16))+P16</f>
        <v>0</v>
      </c>
      <c r="R16" s="33">
        <f>RANK(Q16,$Q$2:$Q$1000, 0)</f>
        <v>12</v>
      </c>
      <c r="S16" s="17">
        <f>IFERROR((Q16/'League Calculation'!G$4)*100, "")</f>
        <v>0</v>
      </c>
      <c r="T16" s="31">
        <v>2.9329999999999998</v>
      </c>
      <c r="U16" s="31">
        <v>2.2000000000000002</v>
      </c>
      <c r="V16" s="32">
        <f>(IF(T16=0, "0.00",10-T16))+U16</f>
        <v>9.2669999999999995</v>
      </c>
      <c r="W16" s="33">
        <f>RANK(V16,$V$2:$V$500, 0)</f>
        <v>15</v>
      </c>
      <c r="X16" s="17">
        <f>IFERROR((V16/'League Calculation'!C$4)*100, "")</f>
        <v>72.968503937007881</v>
      </c>
      <c r="Y16" s="31">
        <v>0</v>
      </c>
      <c r="Z16" s="31">
        <v>0</v>
      </c>
      <c r="AA16" s="32">
        <f>(IF(Y16=0, "0.00",10-Y16))+Z16</f>
        <v>0</v>
      </c>
      <c r="AB16" s="33">
        <f>RANK(AA16,$AA$2:$AA$6000, 0)</f>
        <v>12</v>
      </c>
      <c r="AC16" s="17">
        <f>IFERROR((AA16/'League Calculation'!E$4)*100, "")</f>
        <v>0</v>
      </c>
      <c r="AD16" s="31"/>
      <c r="AE16" s="31"/>
      <c r="AF16" s="32">
        <f>(IF(AD16=0, "0.00",10-AD16))+AE16</f>
        <v>0</v>
      </c>
      <c r="AG16" s="33">
        <f>RANK(AF16,$AF$2:$AF$6000, 0)</f>
        <v>4</v>
      </c>
      <c r="AH16" s="17">
        <f>IFERROR((AF16/'League Calculation'!D$4)*100, "")</f>
        <v>0</v>
      </c>
      <c r="AI16" s="32">
        <f>E16+J16+O16+T16+Y16+AD16</f>
        <v>4.8330000000000002</v>
      </c>
      <c r="AJ16" s="32">
        <f>F16+K16+P16+U16+Z16+AE16</f>
        <v>4.7</v>
      </c>
      <c r="AK16" s="32">
        <f>G16+L16+Q16+V16+AA16+AF16</f>
        <v>19.866999999999997</v>
      </c>
      <c r="AL16" s="33">
        <f>RANK(AK16,$AK$2:$AK$60000, 0)</f>
        <v>15</v>
      </c>
      <c r="AM16" s="17">
        <f>IFERROR((AK16/'League Calculation'!J$4)*100, "")</f>
        <v>43.298317496294999</v>
      </c>
    </row>
    <row r="17" spans="1:39">
      <c r="A17" s="42" t="s">
        <v>71</v>
      </c>
      <c r="B17">
        <v>8</v>
      </c>
      <c r="C17" s="42" t="s">
        <v>116</v>
      </c>
      <c r="D17"/>
      <c r="E17" s="31">
        <v>0</v>
      </c>
      <c r="F17" s="31">
        <v>0</v>
      </c>
      <c r="G17" s="32">
        <f>(IF(E17=0, "0.00",10-E17))+F17</f>
        <v>0</v>
      </c>
      <c r="H17" s="33">
        <f>RANK(G17, $G$2:$G$100, 0)</f>
        <v>14</v>
      </c>
      <c r="I17" s="17">
        <f>IFERROR((G17/'League Calculation'!B$4)*100, "")</f>
        <v>0</v>
      </c>
      <c r="J17" s="31"/>
      <c r="K17" s="31"/>
      <c r="L17" s="32">
        <f>(IF(J17=0, "0.00",10-J17))+K17</f>
        <v>0</v>
      </c>
      <c r="M17" s="33">
        <f>RANK(L17,$L$2:$L$1000)</f>
        <v>4</v>
      </c>
      <c r="N17" s="17">
        <f>IFERROR((L17/'League Calculation'!F$4)*100, "")</f>
        <v>0</v>
      </c>
      <c r="O17" s="31"/>
      <c r="P17" s="31"/>
      <c r="Q17" s="32">
        <f>(IF(O17=0, "0.00",10-O17))+P17</f>
        <v>0</v>
      </c>
      <c r="R17" s="33">
        <f>RANK(Q17,$Q$2:$Q$1000, 0)</f>
        <v>12</v>
      </c>
      <c r="S17" s="17">
        <f>IFERROR((Q17/'League Calculation'!G$4)*100, "")</f>
        <v>0</v>
      </c>
      <c r="T17" s="31">
        <v>2.65</v>
      </c>
      <c r="U17" s="31">
        <v>2.2000000000000002</v>
      </c>
      <c r="V17" s="32">
        <f>(IF(T17=0, "0.00",10-T17))+U17</f>
        <v>9.5500000000000007</v>
      </c>
      <c r="W17" s="33">
        <f>RANK(V17,$V$2:$V$500, 0)</f>
        <v>14</v>
      </c>
      <c r="X17" s="17">
        <f>IFERROR((V17/'League Calculation'!C$4)*100, "")</f>
        <v>75.196850393700799</v>
      </c>
      <c r="Y17" s="31">
        <v>0</v>
      </c>
      <c r="Z17" s="31">
        <v>0</v>
      </c>
      <c r="AA17" s="32">
        <f>(IF(Y17=0, "0.00",10-Y17))+Z17</f>
        <v>0</v>
      </c>
      <c r="AB17" s="33">
        <f>RANK(AA17,$AA$2:$AA$6000, 0)</f>
        <v>12</v>
      </c>
      <c r="AC17" s="17">
        <f>IFERROR((AA17/'League Calculation'!E$4)*100, "")</f>
        <v>0</v>
      </c>
      <c r="AD17" s="31"/>
      <c r="AE17" s="31"/>
      <c r="AF17" s="32">
        <f>(IF(AD17=0, "0.00",10-AD17))+AE17</f>
        <v>0</v>
      </c>
      <c r="AG17" s="33">
        <f>RANK(AF17,$AF$2:$AF$6000, 0)</f>
        <v>4</v>
      </c>
      <c r="AH17" s="17">
        <f>IFERROR((AF17/'League Calculation'!D$4)*100, "")</f>
        <v>0</v>
      </c>
      <c r="AI17" s="32">
        <f>E17+J17+O17+T17+Y17+AD17</f>
        <v>2.65</v>
      </c>
      <c r="AJ17" s="32">
        <f>F17+K17+P17+U17+Z17+AE17</f>
        <v>2.2000000000000002</v>
      </c>
      <c r="AK17" s="32">
        <f>G17+L17+Q17+V17+AA17+AF17</f>
        <v>9.5500000000000007</v>
      </c>
      <c r="AL17" s="33">
        <f>RANK(AK17,$AK$2:$AK$60000, 0)</f>
        <v>16</v>
      </c>
      <c r="AM17" s="17">
        <f>IFERROR((AK17/'League Calculation'!J$4)*100, "")</f>
        <v>20.813355418010637</v>
      </c>
    </row>
    <row r="18" spans="1:39">
      <c r="A18" s="42" t="s">
        <v>69</v>
      </c>
      <c r="B18">
        <v>14</v>
      </c>
      <c r="C18" s="42" t="s">
        <v>103</v>
      </c>
      <c r="D18"/>
      <c r="E18" s="31">
        <v>0</v>
      </c>
      <c r="F18" s="31">
        <v>0</v>
      </c>
      <c r="G18" s="32">
        <f>(IF(E18=0, "0.00",10-E18))+F18</f>
        <v>0</v>
      </c>
      <c r="H18" s="33">
        <f>RANK(G18, $G$2:$G$100, 0)</f>
        <v>14</v>
      </c>
      <c r="I18" s="17">
        <f>IFERROR((G18/'League Calculation'!B$4)*100, "")</f>
        <v>0</v>
      </c>
      <c r="J18" s="31"/>
      <c r="K18" s="31"/>
      <c r="L18" s="32">
        <f>(IF(J18=0, "0.00",10-J18))+K18</f>
        <v>0</v>
      </c>
      <c r="M18" s="33">
        <f>RANK(L18,$L$2:$L$1000)</f>
        <v>4</v>
      </c>
      <c r="N18" s="17">
        <f>IFERROR((L18/'League Calculation'!F$4)*100, "")</f>
        <v>0</v>
      </c>
      <c r="O18" s="31">
        <v>0</v>
      </c>
      <c r="P18" s="31">
        <v>0</v>
      </c>
      <c r="Q18" s="32">
        <f>(IF(O18=0, "0.00",10-O18))+P18</f>
        <v>0</v>
      </c>
      <c r="R18" s="33">
        <f>RANK(Q18,$Q$2:$Q$1000, 0)</f>
        <v>12</v>
      </c>
      <c r="S18" s="17">
        <f>IFERROR((Q18/'League Calculation'!G$4)*100, "")</f>
        <v>0</v>
      </c>
      <c r="T18" s="31">
        <v>0</v>
      </c>
      <c r="U18" s="31">
        <v>0</v>
      </c>
      <c r="V18" s="32">
        <f>(IF(T18=0, "0.00",10-T18))+U18</f>
        <v>0</v>
      </c>
      <c r="W18" s="33">
        <f>RANK(V18,$V$2:$V$500, 0)</f>
        <v>16</v>
      </c>
      <c r="X18" s="17">
        <f>IFERROR((V18/'League Calculation'!C$4)*100, "")</f>
        <v>0</v>
      </c>
      <c r="Y18" s="31">
        <v>0</v>
      </c>
      <c r="Z18" s="31">
        <v>0</v>
      </c>
      <c r="AA18" s="32">
        <f>(IF(Y18=0, "0.00",10-Y18))+Z18</f>
        <v>0</v>
      </c>
      <c r="AB18" s="33">
        <f>RANK(AA18,$AA$2:$AA$6000, 0)</f>
        <v>12</v>
      </c>
      <c r="AC18" s="17">
        <f>IFERROR((AA18/'League Calculation'!E$4)*100, "")</f>
        <v>0</v>
      </c>
      <c r="AD18" s="31"/>
      <c r="AE18" s="31"/>
      <c r="AF18" s="32">
        <f>(IF(AD18=0, "0.00",10-AD18))+AE18</f>
        <v>0</v>
      </c>
      <c r="AG18" s="33">
        <f>RANK(AF18,$AF$2:$AF$6000, 0)</f>
        <v>4</v>
      </c>
      <c r="AH18" s="17">
        <f>IFERROR((AF18/'League Calculation'!D$4)*100, "")</f>
        <v>0</v>
      </c>
      <c r="AI18" s="32">
        <f>E18+J18+O18+T18+Y18+AD18</f>
        <v>0</v>
      </c>
      <c r="AJ18" s="32">
        <f>F18+K18+P18+U18+Z18+AE18</f>
        <v>0</v>
      </c>
      <c r="AK18" s="32">
        <f>G18+L18+Q18+V18+AA18+AF18</f>
        <v>0</v>
      </c>
      <c r="AL18" s="33">
        <f>RANK(AK18,$AK$2:$AK$60000, 0)</f>
        <v>17</v>
      </c>
      <c r="AM18" s="17">
        <f>IFERROR((AK18/'League Calculation'!J$4)*100, "")</f>
        <v>0</v>
      </c>
    </row>
    <row r="19" spans="1:39">
      <c r="A19" s="42" t="s">
        <v>98</v>
      </c>
      <c r="B19">
        <v>15</v>
      </c>
      <c r="C19" s="42" t="s">
        <v>236</v>
      </c>
      <c r="D19"/>
      <c r="E19" s="31">
        <v>0</v>
      </c>
      <c r="F19" s="31">
        <v>0</v>
      </c>
      <c r="G19" s="32">
        <f>(IF(E19=0, "0.00",10-E19))+F19</f>
        <v>0</v>
      </c>
      <c r="H19" s="33">
        <f>RANK(G19, $G$2:$G$100, 0)</f>
        <v>14</v>
      </c>
      <c r="I19" s="17">
        <f>IFERROR((G19/'League Calculation'!B$4)*100, "")</f>
        <v>0</v>
      </c>
      <c r="J19" s="31"/>
      <c r="K19" s="31"/>
      <c r="L19" s="32">
        <f>(IF(J19=0, "0.00",10-J19))+K19</f>
        <v>0</v>
      </c>
      <c r="M19" s="33">
        <f>RANK(L19,$L$2:$L$1000)</f>
        <v>4</v>
      </c>
      <c r="N19" s="17">
        <f>IFERROR((L19/'League Calculation'!F$4)*100, "")</f>
        <v>0</v>
      </c>
      <c r="O19" s="31">
        <v>0</v>
      </c>
      <c r="P19" s="31">
        <v>0</v>
      </c>
      <c r="Q19" s="32">
        <f>(IF(O19=0, "0.00",10-O19))+P19</f>
        <v>0</v>
      </c>
      <c r="R19" s="33">
        <f>RANK(Q19,$Q$2:$Q$1000, 0)</f>
        <v>12</v>
      </c>
      <c r="S19" s="17">
        <f>IFERROR((Q19/'League Calculation'!G$4)*100, "")</f>
        <v>0</v>
      </c>
      <c r="T19" s="31">
        <v>0</v>
      </c>
      <c r="U19" s="31">
        <v>0</v>
      </c>
      <c r="V19" s="32">
        <f>(IF(T19=0, "0.00",10-T19))+U19</f>
        <v>0</v>
      </c>
      <c r="W19" s="33">
        <f>RANK(V19,$V$2:$V$500, 0)</f>
        <v>16</v>
      </c>
      <c r="X19" s="17">
        <f>IFERROR((V19/'League Calculation'!C$4)*100, "")</f>
        <v>0</v>
      </c>
      <c r="Y19" s="31">
        <v>0</v>
      </c>
      <c r="Z19" s="31">
        <v>0</v>
      </c>
      <c r="AA19" s="32">
        <f>(IF(Y19=0, "0.00",10-Y19))+Z19</f>
        <v>0</v>
      </c>
      <c r="AB19" s="33">
        <f>RANK(AA19,$AA$2:$AA$6000, 0)</f>
        <v>12</v>
      </c>
      <c r="AC19" s="17">
        <f>IFERROR((AA19/'League Calculation'!E$4)*100, "")</f>
        <v>0</v>
      </c>
      <c r="AD19" s="31"/>
      <c r="AE19" s="31"/>
      <c r="AF19" s="32">
        <f>(IF(AD19=0, "0.00",10-AD19))+AE19</f>
        <v>0</v>
      </c>
      <c r="AG19" s="33">
        <f>RANK(AF19,$AF$2:$AF$6000, 0)</f>
        <v>4</v>
      </c>
      <c r="AH19" s="17">
        <f>IFERROR((AF19/'League Calculation'!D$4)*100, "")</f>
        <v>0</v>
      </c>
      <c r="AI19" s="32">
        <f>E19+J19+O19+T19+Y19+AD19</f>
        <v>0</v>
      </c>
      <c r="AJ19" s="32">
        <f>F19+K19+P19+U19+Z19+AE19</f>
        <v>0</v>
      </c>
      <c r="AK19" s="32">
        <f>G19+L19+Q19+V19+AA19+AF19</f>
        <v>0</v>
      </c>
      <c r="AL19" s="33">
        <f>RANK(AK19,$AK$2:$AK$60000, 0)</f>
        <v>17</v>
      </c>
      <c r="AM19" s="17">
        <f>IFERROR((AK19/'League Calculation'!J$4)*100, "")</f>
        <v>0</v>
      </c>
    </row>
    <row r="1048576" spans="8:9">
      <c r="H1048576" s="11">
        <f>SUM(H6)</f>
        <v>11</v>
      </c>
      <c r="I1048576" s="18">
        <f>SUM(I2:I1048575)</f>
        <v>1211.6379310344826</v>
      </c>
    </row>
  </sheetData>
  <sheetProtection sheet="1" selectLockedCells="1"/>
  <autoFilter ref="A1:A1048576" xr:uid="{7B2C7E3B-254D-6A45-8508-C5CEBB562E1E}"/>
  <sortState xmlns:xlrd2="http://schemas.microsoft.com/office/spreadsheetml/2017/richdata2" ref="A2:AM19">
    <sortCondition ref="AL2:AL19"/>
  </sortState>
  <conditionalFormatting sqref="AL1:AL1048576">
    <cfRule type="cellIs" dxfId="62" priority="19" operator="equal">
      <formula>3</formula>
    </cfRule>
    <cfRule type="cellIs" dxfId="61" priority="20" operator="equal">
      <formula>2</formula>
    </cfRule>
    <cfRule type="cellIs" dxfId="60" priority="21" operator="equal">
      <formula>1</formula>
    </cfRule>
  </conditionalFormatting>
  <conditionalFormatting sqref="AG1:AG1048576">
    <cfRule type="cellIs" dxfId="59" priority="16" operator="equal">
      <formula>3</formula>
    </cfRule>
    <cfRule type="cellIs" dxfId="58" priority="17" operator="equal">
      <formula>2</formula>
    </cfRule>
    <cfRule type="cellIs" dxfId="57" priority="18" operator="equal">
      <formula>1</formula>
    </cfRule>
  </conditionalFormatting>
  <conditionalFormatting sqref="AB1:AB1048576">
    <cfRule type="cellIs" dxfId="56" priority="13" operator="equal">
      <formula>3</formula>
    </cfRule>
    <cfRule type="cellIs" dxfId="55" priority="14" operator="equal">
      <formula>2</formula>
    </cfRule>
    <cfRule type="cellIs" dxfId="54" priority="15" operator="equal">
      <formula>1</formula>
    </cfRule>
  </conditionalFormatting>
  <conditionalFormatting sqref="W1:W1048576">
    <cfRule type="cellIs" dxfId="53" priority="10" operator="equal">
      <formula>3</formula>
    </cfRule>
    <cfRule type="cellIs" dxfId="52" priority="11" operator="equal">
      <formula>2</formula>
    </cfRule>
    <cfRule type="cellIs" dxfId="51" priority="12" operator="equal">
      <formula>1</formula>
    </cfRule>
  </conditionalFormatting>
  <conditionalFormatting sqref="R1:R1048576">
    <cfRule type="cellIs" dxfId="50" priority="7" operator="equal">
      <formula>3</formula>
    </cfRule>
    <cfRule type="cellIs" dxfId="49" priority="8" operator="equal">
      <formula>2</formula>
    </cfRule>
    <cfRule type="cellIs" dxfId="48" priority="9" operator="equal">
      <formula>1</formula>
    </cfRule>
  </conditionalFormatting>
  <conditionalFormatting sqref="M1:M1048576">
    <cfRule type="cellIs" dxfId="47" priority="4" operator="equal">
      <formula>3</formula>
    </cfRule>
    <cfRule type="cellIs" dxfId="46" priority="5" operator="equal">
      <formula>2</formula>
    </cfRule>
    <cfRule type="cellIs" dxfId="45" priority="6" operator="equal">
      <formula>1</formula>
    </cfRule>
  </conditionalFormatting>
  <conditionalFormatting sqref="H1:H1048576">
    <cfRule type="cellIs" dxfId="44" priority="1" operator="equal">
      <formula>3</formula>
    </cfRule>
    <cfRule type="cellIs" dxfId="43" priority="2" operator="equal">
      <formula>2</formula>
    </cfRule>
    <cfRule type="cellIs" dxfId="42" priority="3" operator="equal">
      <formula>1</formula>
    </cfRule>
  </conditionalFormatting>
  <dataValidations count="1">
    <dataValidation type="list" allowBlank="1" showInputMessage="1" showErrorMessage="1" sqref="D2:D1048576" xr:uid="{55F82778-1074-DF4E-AFA2-A676B28A45E3}">
      <formula1>"Yes"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8A8121-8ABD-354D-ACDA-548D4998B455}">
  <dimension ref="A1:AC1048570"/>
  <sheetViews>
    <sheetView zoomScale="85" zoomScaleNormal="85" workbookViewId="0">
      <pane xSplit="3" ySplit="1" topLeftCell="D2" activePane="bottomRight" state="frozen"/>
      <selection activeCell="K28" sqref="K28"/>
      <selection pane="topRight" activeCell="K28" sqref="K28"/>
      <selection pane="bottomLeft" activeCell="K28" sqref="K28"/>
      <selection pane="bottomRight" activeCell="K28" sqref="K28"/>
    </sheetView>
  </sheetViews>
  <sheetFormatPr defaultColWidth="10.875" defaultRowHeight="15.75"/>
  <cols>
    <col min="1" max="1" width="30.5" style="5" bestFit="1" customWidth="1"/>
    <col min="2" max="2" width="8.375" style="5" customWidth="1"/>
    <col min="3" max="3" width="19.125" style="5" bestFit="1" customWidth="1"/>
    <col min="4" max="4" width="4.875" style="5" customWidth="1"/>
    <col min="5" max="5" width="9.5" style="5" customWidth="1"/>
    <col min="6" max="6" width="10.375" style="5" customWidth="1"/>
    <col min="7" max="7" width="10.875" style="10"/>
    <col min="8" max="8" width="10.875" style="11"/>
    <col min="9" max="9" width="10.875" style="18"/>
    <col min="10" max="11" width="10.875" style="7"/>
    <col min="12" max="12" width="10.875" style="10"/>
    <col min="13" max="13" width="10.875" style="11"/>
    <col min="14" max="14" width="10.875" style="18"/>
    <col min="15" max="16" width="10.875" style="7"/>
    <col min="17" max="17" width="10.875" style="10"/>
    <col min="18" max="18" width="10.875" style="11"/>
    <col min="19" max="19" width="10.875" style="18"/>
    <col min="20" max="21" width="10.875" style="7"/>
    <col min="22" max="22" width="10.875" style="10"/>
    <col min="23" max="23" width="10.875" style="11"/>
    <col min="24" max="24" width="10.875" style="18"/>
    <col min="25" max="27" width="10.875" style="10"/>
    <col min="28" max="28" width="10.875" style="11"/>
    <col min="29" max="29" width="10.875" style="18"/>
    <col min="30" max="16384" width="10.875" style="5"/>
  </cols>
  <sheetData>
    <row r="1" spans="1:29" s="4" customFormat="1" ht="115.5">
      <c r="A1" s="4" t="s">
        <v>0</v>
      </c>
      <c r="B1" s="4" t="s">
        <v>30</v>
      </c>
      <c r="C1" s="4" t="s">
        <v>1</v>
      </c>
      <c r="D1" s="4" t="s">
        <v>27</v>
      </c>
      <c r="E1" s="4" t="s">
        <v>65</v>
      </c>
      <c r="F1" s="4" t="s">
        <v>29</v>
      </c>
      <c r="G1" s="12" t="s">
        <v>28</v>
      </c>
      <c r="H1" s="13" t="s">
        <v>230</v>
      </c>
      <c r="I1" s="16" t="s">
        <v>3</v>
      </c>
      <c r="J1" s="6" t="s">
        <v>58</v>
      </c>
      <c r="K1" s="6" t="s">
        <v>33</v>
      </c>
      <c r="L1" s="12" t="s">
        <v>34</v>
      </c>
      <c r="M1" s="13" t="s">
        <v>230</v>
      </c>
      <c r="N1" s="16" t="s">
        <v>7</v>
      </c>
      <c r="O1" s="6" t="s">
        <v>64</v>
      </c>
      <c r="P1" s="6" t="s">
        <v>35</v>
      </c>
      <c r="Q1" s="12" t="s">
        <v>36</v>
      </c>
      <c r="R1" s="13" t="s">
        <v>230</v>
      </c>
      <c r="S1" s="16" t="s">
        <v>9</v>
      </c>
      <c r="T1" s="6" t="s">
        <v>61</v>
      </c>
      <c r="U1" s="6" t="s">
        <v>37</v>
      </c>
      <c r="V1" s="12" t="s">
        <v>38</v>
      </c>
      <c r="W1" s="13" t="s">
        <v>230</v>
      </c>
      <c r="X1" s="16" t="s">
        <v>11</v>
      </c>
      <c r="Y1" s="12" t="s">
        <v>63</v>
      </c>
      <c r="Z1" s="12" t="s">
        <v>41</v>
      </c>
      <c r="AA1" s="12" t="s">
        <v>43</v>
      </c>
      <c r="AB1" s="13" t="s">
        <v>230</v>
      </c>
      <c r="AC1" s="16" t="s">
        <v>42</v>
      </c>
    </row>
    <row r="2" spans="1:29" s="48" customFormat="1">
      <c r="A2" s="43" t="s">
        <v>98</v>
      </c>
      <c r="B2" s="44">
        <v>15</v>
      </c>
      <c r="C2" s="43" t="s">
        <v>114</v>
      </c>
      <c r="D2" s="44"/>
      <c r="E2" s="45">
        <v>1</v>
      </c>
      <c r="F2" s="45">
        <v>3.3</v>
      </c>
      <c r="G2" s="46">
        <f>(IF(E2=0, "0.00",10-E2))+F2</f>
        <v>12.3</v>
      </c>
      <c r="H2" s="47">
        <f>RANK(G2,$G$2:$G$994, 0)</f>
        <v>1</v>
      </c>
      <c r="I2" s="49">
        <f>IFERROR((G2/'League Calculation'!B$6)*100, "")</f>
        <v>100</v>
      </c>
      <c r="J2" s="45">
        <v>0</v>
      </c>
      <c r="K2" s="45">
        <v>0</v>
      </c>
      <c r="L2" s="46">
        <f>(IF(J2=0, "0.00",10-J2))+K2</f>
        <v>0</v>
      </c>
      <c r="M2" s="47">
        <f>RANK(L2,$L$2:$L$994, 0)</f>
        <v>8</v>
      </c>
      <c r="N2" s="49">
        <f>IFERROR((L2/'League Calculation'!G$6)*100, "")</f>
        <v>0</v>
      </c>
      <c r="O2" s="45">
        <v>0.5</v>
      </c>
      <c r="P2" s="45">
        <v>1</v>
      </c>
      <c r="Q2" s="46">
        <f>(IF(O2=0, "0.00",10-O2))+P2</f>
        <v>10.5</v>
      </c>
      <c r="R2" s="47">
        <f>RANK(Q2,$Q$2:$Q$994, 0)</f>
        <v>3</v>
      </c>
      <c r="S2" s="49">
        <f>IFERROR((Q2/'League Calculation'!C$6)*100, "")</f>
        <v>93.750000000000014</v>
      </c>
      <c r="T2" s="45">
        <v>0.9</v>
      </c>
      <c r="U2" s="45">
        <v>1.5</v>
      </c>
      <c r="V2" s="46">
        <f>(IF(T2=0, "0.00",10-T2))+U2</f>
        <v>10.6</v>
      </c>
      <c r="W2" s="47">
        <f>RANK(V2,$V$2:$V$5994, 0)</f>
        <v>1</v>
      </c>
      <c r="X2" s="49">
        <f>IFERROR((V2/'League Calculation'!E$6)*100, "")</f>
        <v>100</v>
      </c>
      <c r="Y2" s="46">
        <f>E2+J2+O2+T2</f>
        <v>2.4</v>
      </c>
      <c r="Z2" s="46">
        <f>F2+K2+P2+U2</f>
        <v>5.8</v>
      </c>
      <c r="AA2" s="46">
        <f>G2+L2+Q2+V2</f>
        <v>33.4</v>
      </c>
      <c r="AB2" s="47">
        <f>RANK(AA2,$AA$2:$AA$59994, 0)</f>
        <v>1</v>
      </c>
      <c r="AC2" s="49">
        <f>IFERROR((AA2/'League Calculation'!J$6)*100, "")</f>
        <v>100</v>
      </c>
    </row>
    <row r="3" spans="1:29" s="48" customFormat="1">
      <c r="A3" s="43" t="s">
        <v>99</v>
      </c>
      <c r="B3" s="44">
        <v>7</v>
      </c>
      <c r="C3" s="43" t="s">
        <v>105</v>
      </c>
      <c r="D3" s="44"/>
      <c r="E3" s="45">
        <v>1.85</v>
      </c>
      <c r="F3" s="45">
        <v>3.2</v>
      </c>
      <c r="G3" s="46">
        <f>(IF(E3=0, "0.00",10-E3))+F3</f>
        <v>11.350000000000001</v>
      </c>
      <c r="H3" s="47">
        <f>RANK(G3,$G$2:$G$994, 0)</f>
        <v>3</v>
      </c>
      <c r="I3" s="49">
        <f>IFERROR((G3/'League Calculation'!B$6)*100, "")</f>
        <v>92.276422764227647</v>
      </c>
      <c r="J3" s="45">
        <v>1.85</v>
      </c>
      <c r="K3" s="45">
        <v>2.5</v>
      </c>
      <c r="L3" s="46">
        <f>(IF(J3=0, "0.00",10-J3))+K3</f>
        <v>10.65</v>
      </c>
      <c r="M3" s="47">
        <f>RANK(L3,$L$2:$L$994, 0)</f>
        <v>5</v>
      </c>
      <c r="N3" s="49">
        <f>IFERROR((L3/'League Calculation'!G$6)*100, "")</f>
        <v>85.2</v>
      </c>
      <c r="O3" s="45">
        <v>0.15</v>
      </c>
      <c r="P3" s="45">
        <v>1</v>
      </c>
      <c r="Q3" s="46">
        <f>(IF(O3=0, "0.00",10-O3))+P3</f>
        <v>10.85</v>
      </c>
      <c r="R3" s="47">
        <f>RANK(Q3,$Q$2:$Q$994, 0)</f>
        <v>2</v>
      </c>
      <c r="S3" s="49">
        <f>IFERROR((Q3/'League Calculation'!C$6)*100, "")</f>
        <v>96.875</v>
      </c>
      <c r="T3" s="45"/>
      <c r="U3" s="45"/>
      <c r="V3" s="46">
        <f>(IF(T3=0, "0.00",10-T3))+U3</f>
        <v>0</v>
      </c>
      <c r="W3" s="47">
        <f>RANK(V3,$V$2:$V$5994, 0)</f>
        <v>7</v>
      </c>
      <c r="X3" s="49">
        <f>IFERROR((V3/'League Calculation'!E$6)*100, "")</f>
        <v>0</v>
      </c>
      <c r="Y3" s="46">
        <f>E3+J3+O3+T3</f>
        <v>3.85</v>
      </c>
      <c r="Z3" s="46">
        <f>F3+K3+P3+U3</f>
        <v>6.7</v>
      </c>
      <c r="AA3" s="46">
        <f>G3+L3+Q3+V3</f>
        <v>32.85</v>
      </c>
      <c r="AB3" s="47">
        <f>RANK(AA3,$AA$2:$AA$59994, 0)</f>
        <v>2</v>
      </c>
      <c r="AC3" s="49">
        <f>IFERROR((AA3/'League Calculation'!J$6)*100, "")</f>
        <v>98.35329341317366</v>
      </c>
    </row>
    <row r="4" spans="1:29" s="48" customFormat="1">
      <c r="A4" s="43" t="s">
        <v>82</v>
      </c>
      <c r="B4" s="44">
        <v>16</v>
      </c>
      <c r="C4" s="43" t="s">
        <v>242</v>
      </c>
      <c r="D4" s="43" t="s">
        <v>125</v>
      </c>
      <c r="E4" s="45">
        <v>1.4</v>
      </c>
      <c r="F4" s="45">
        <v>2.9</v>
      </c>
      <c r="G4" s="46">
        <f>(IF(E4=0, "0.00",10-E4))+F4</f>
        <v>11.5</v>
      </c>
      <c r="H4" s="47">
        <f>RANK(G4,$G$2:$G$994, 0)</f>
        <v>2</v>
      </c>
      <c r="I4" s="49">
        <f>IFERROR((G4/'League Calculation'!B$6)*100, "")</f>
        <v>93.495934959349597</v>
      </c>
      <c r="J4" s="45">
        <v>0</v>
      </c>
      <c r="K4" s="45">
        <v>0</v>
      </c>
      <c r="L4" s="46">
        <f>(IF(J4=0, "0.00",10-J4))+K4</f>
        <v>0</v>
      </c>
      <c r="M4" s="47">
        <f>RANK(L4,$L$2:$L$994, 0)</f>
        <v>8</v>
      </c>
      <c r="N4" s="49">
        <f>IFERROR((L4/'League Calculation'!G$6)*100, "")</f>
        <v>0</v>
      </c>
      <c r="O4" s="45">
        <v>0.8</v>
      </c>
      <c r="P4" s="45">
        <v>2</v>
      </c>
      <c r="Q4" s="46">
        <f>(IF(O4=0, "0.00",10-O4))+P4</f>
        <v>11.2</v>
      </c>
      <c r="R4" s="47">
        <f>RANK(Q4,$Q$2:$Q$994, 0)</f>
        <v>1</v>
      </c>
      <c r="S4" s="49">
        <f>IFERROR((Q4/'League Calculation'!C$6)*100, "")</f>
        <v>100</v>
      </c>
      <c r="T4" s="45">
        <v>2.6</v>
      </c>
      <c r="U4" s="45">
        <v>2.6</v>
      </c>
      <c r="V4" s="46">
        <f>(IF(T4=0, "0.00",10-T4))+U4</f>
        <v>10</v>
      </c>
      <c r="W4" s="47">
        <f>RANK(V4,$V$2:$V$5994, 0)</f>
        <v>3</v>
      </c>
      <c r="X4" s="49">
        <f>IFERROR((V4/'League Calculation'!E$6)*100, "")</f>
        <v>94.339622641509436</v>
      </c>
      <c r="Y4" s="46">
        <f>E4+J4+O4+T4</f>
        <v>4.8000000000000007</v>
      </c>
      <c r="Z4" s="46">
        <f>F4+K4+P4+U4</f>
        <v>7.5</v>
      </c>
      <c r="AA4" s="46">
        <f>G4+L4+Q4+V4</f>
        <v>32.700000000000003</v>
      </c>
      <c r="AB4" s="47">
        <f>RANK(AA4,$AA$2:$AA$59994, 0)</f>
        <v>3</v>
      </c>
      <c r="AC4" s="49">
        <f>IFERROR((AA4/'League Calculation'!J$6)*100, "")</f>
        <v>97.904191616766482</v>
      </c>
    </row>
    <row r="5" spans="1:29" s="48" customFormat="1">
      <c r="A5" s="43" t="s">
        <v>95</v>
      </c>
      <c r="B5" s="44">
        <v>3</v>
      </c>
      <c r="C5" s="43" t="s">
        <v>102</v>
      </c>
      <c r="D5" s="44"/>
      <c r="E5" s="45">
        <v>2.5</v>
      </c>
      <c r="F5" s="45">
        <v>2.9</v>
      </c>
      <c r="G5" s="46">
        <f>(IF(E5=0, "0.00",10-E5))+F5</f>
        <v>10.4</v>
      </c>
      <c r="H5" s="47">
        <f>RANK(G5,$G$2:$G$994, 0)</f>
        <v>11</v>
      </c>
      <c r="I5" s="49">
        <f>IFERROR((G5/'League Calculation'!B$6)*100, "")</f>
        <v>84.552845528455279</v>
      </c>
      <c r="J5" s="45">
        <v>1.7</v>
      </c>
      <c r="K5" s="45">
        <v>4.2</v>
      </c>
      <c r="L5" s="46">
        <f>(IF(J5=0, "0.00",10-J5))+K5</f>
        <v>12.5</v>
      </c>
      <c r="M5" s="47">
        <f>RANK(L5,$L$2:$L$994, 0)</f>
        <v>1</v>
      </c>
      <c r="N5" s="49">
        <f>IFERROR((L5/'League Calculation'!G$6)*100, "")</f>
        <v>100</v>
      </c>
      <c r="O5" s="45">
        <v>0.9</v>
      </c>
      <c r="P5" s="45">
        <v>0.5</v>
      </c>
      <c r="Q5" s="46">
        <f>(IF(O5=0, "0.00",10-O5))+P5</f>
        <v>9.6</v>
      </c>
      <c r="R5" s="47">
        <f>RANK(Q5,$Q$2:$Q$994, 0)</f>
        <v>6</v>
      </c>
      <c r="S5" s="49">
        <f>IFERROR((Q5/'League Calculation'!C$6)*100, "")</f>
        <v>85.714285714285722</v>
      </c>
      <c r="T5" s="45"/>
      <c r="U5" s="45"/>
      <c r="V5" s="46">
        <f>(IF(T5=0, "0.00",10-T5))+U5</f>
        <v>0</v>
      </c>
      <c r="W5" s="47">
        <f>RANK(V5,$V$2:$V$5994, 0)</f>
        <v>7</v>
      </c>
      <c r="X5" s="49">
        <f>IFERROR((V5/'League Calculation'!E$6)*100, "")</f>
        <v>0</v>
      </c>
      <c r="Y5" s="46">
        <f>E5+J5+O5+T5</f>
        <v>5.1000000000000005</v>
      </c>
      <c r="Z5" s="46">
        <f>F5+K5+P5+U5</f>
        <v>7.6</v>
      </c>
      <c r="AA5" s="46">
        <f>G5+L5+Q5+V5</f>
        <v>32.5</v>
      </c>
      <c r="AB5" s="47">
        <f>RANK(AA5,$AA$2:$AA$59994, 0)</f>
        <v>4</v>
      </c>
      <c r="AC5" s="49">
        <f>IFERROR((AA5/'League Calculation'!J$6)*100, "")</f>
        <v>97.305389221556894</v>
      </c>
    </row>
    <row r="6" spans="1:29" s="30" customFormat="1">
      <c r="A6" s="42" t="s">
        <v>238</v>
      </c>
      <c r="B6">
        <v>8</v>
      </c>
      <c r="C6" s="42" t="s">
        <v>240</v>
      </c>
      <c r="D6"/>
      <c r="E6" s="31">
        <v>2.6</v>
      </c>
      <c r="F6" s="31">
        <v>3.6</v>
      </c>
      <c r="G6" s="32">
        <f>(IF(E6=0, "0.00",10-E6))+F6</f>
        <v>11</v>
      </c>
      <c r="H6" s="33">
        <f>RANK(G6,$G$2:$G$994, 0)</f>
        <v>7</v>
      </c>
      <c r="I6" s="17">
        <f>IFERROR((G6/'League Calculation'!B$6)*100, "")</f>
        <v>89.430894308943081</v>
      </c>
      <c r="J6" s="31">
        <v>1.8</v>
      </c>
      <c r="K6" s="31">
        <v>3.8</v>
      </c>
      <c r="L6" s="32">
        <f>(IF(J6=0, "0.00",10-J6))+K6</f>
        <v>12</v>
      </c>
      <c r="M6" s="33">
        <f>RANK(L6,$L$2:$L$994, 0)</f>
        <v>2</v>
      </c>
      <c r="N6" s="17">
        <f>IFERROR((L6/'League Calculation'!G$6)*100, "")</f>
        <v>96</v>
      </c>
      <c r="O6" s="31">
        <v>0.55000000000000004</v>
      </c>
      <c r="P6" s="31">
        <v>0</v>
      </c>
      <c r="Q6" s="32">
        <f>(IF(O6=0, "0.00",10-O6))+P6</f>
        <v>9.4499999999999993</v>
      </c>
      <c r="R6" s="33">
        <f>RANK(Q6,$Q$2:$Q$994, 0)</f>
        <v>7</v>
      </c>
      <c r="S6" s="17">
        <f>IFERROR((Q6/'League Calculation'!C$6)*100, "")</f>
        <v>84.375</v>
      </c>
      <c r="T6" s="31"/>
      <c r="U6" s="31"/>
      <c r="V6" s="32">
        <f>(IF(T6=0, "0.00",10-T6))+U6</f>
        <v>0</v>
      </c>
      <c r="W6" s="33">
        <f>RANK(V6,$V$2:$V$5994, 0)</f>
        <v>7</v>
      </c>
      <c r="X6" s="17">
        <f>IFERROR((V6/'League Calculation'!E$6)*100, "")</f>
        <v>0</v>
      </c>
      <c r="Y6" s="32">
        <f>E6+J6+O6+T6</f>
        <v>4.95</v>
      </c>
      <c r="Z6" s="32">
        <f>F6+K6+P6+U6</f>
        <v>7.4</v>
      </c>
      <c r="AA6" s="32">
        <f>G6+L6+Q6+V6</f>
        <v>32.450000000000003</v>
      </c>
      <c r="AB6" s="33">
        <f>RANK(AA6,$AA$2:$AA$59994, 0)</f>
        <v>5</v>
      </c>
      <c r="AC6" s="17">
        <f>IFERROR((AA6/'League Calculation'!J$6)*100, "")</f>
        <v>97.155688622754496</v>
      </c>
    </row>
    <row r="7" spans="1:29" s="30" customFormat="1">
      <c r="A7" s="42" t="s">
        <v>98</v>
      </c>
      <c r="B7">
        <v>6</v>
      </c>
      <c r="C7" s="42" t="s">
        <v>104</v>
      </c>
      <c r="D7"/>
      <c r="E7" s="31">
        <v>1.8</v>
      </c>
      <c r="F7" s="31">
        <v>3.1</v>
      </c>
      <c r="G7" s="32">
        <f>(IF(E7=0, "0.00",10-E7))+F7</f>
        <v>11.299999999999999</v>
      </c>
      <c r="H7" s="33">
        <f>RANK(G7,$G$2:$G$994, 0)</f>
        <v>4</v>
      </c>
      <c r="I7" s="17">
        <f>IFERROR((G7/'League Calculation'!B$6)*100, "")</f>
        <v>91.869918699186982</v>
      </c>
      <c r="J7" s="31">
        <v>1.4</v>
      </c>
      <c r="K7" s="31">
        <v>3</v>
      </c>
      <c r="L7" s="32">
        <f>(IF(J7=0, "0.00",10-J7))+K7</f>
        <v>11.6</v>
      </c>
      <c r="M7" s="33">
        <f>RANK(L7,$L$2:$L$994, 0)</f>
        <v>3</v>
      </c>
      <c r="N7" s="17">
        <f>IFERROR((L7/'League Calculation'!G$6)*100, "")</f>
        <v>92.8</v>
      </c>
      <c r="O7" s="31">
        <v>0.7</v>
      </c>
      <c r="P7" s="31">
        <v>0</v>
      </c>
      <c r="Q7" s="32">
        <f>(IF(O7=0, "0.00",10-O7))+P7</f>
        <v>9.3000000000000007</v>
      </c>
      <c r="R7" s="33">
        <f>RANK(Q7,$Q$2:$Q$994, 0)</f>
        <v>10</v>
      </c>
      <c r="S7" s="17">
        <f>IFERROR((Q7/'League Calculation'!C$6)*100, "")</f>
        <v>83.035714285714306</v>
      </c>
      <c r="T7" s="31"/>
      <c r="U7" s="31"/>
      <c r="V7" s="32">
        <f>(IF(T7=0, "0.00",10-T7))+U7</f>
        <v>0</v>
      </c>
      <c r="W7" s="33">
        <f>RANK(V7,$V$2:$V$5994, 0)</f>
        <v>7</v>
      </c>
      <c r="X7" s="17">
        <f>IFERROR((V7/'League Calculation'!E$6)*100, "")</f>
        <v>0</v>
      </c>
      <c r="Y7" s="32">
        <f>E7+J7+O7+T7</f>
        <v>3.9000000000000004</v>
      </c>
      <c r="Z7" s="32">
        <f>F7+K7+P7+U7</f>
        <v>6.1</v>
      </c>
      <c r="AA7" s="32">
        <f>G7+L7+Q7+V7</f>
        <v>32.200000000000003</v>
      </c>
      <c r="AB7" s="33">
        <f>RANK(AA7,$AA$2:$AA$59994, 0)</f>
        <v>6</v>
      </c>
      <c r="AC7" s="17">
        <f>IFERROR((AA7/'League Calculation'!J$6)*100, "")</f>
        <v>96.407185628742525</v>
      </c>
    </row>
    <row r="8" spans="1:29" s="30" customFormat="1">
      <c r="A8" s="42" t="s">
        <v>69</v>
      </c>
      <c r="B8">
        <v>13</v>
      </c>
      <c r="C8" s="42" t="s">
        <v>111</v>
      </c>
      <c r="D8"/>
      <c r="E8" s="31">
        <v>2.5499999999999998</v>
      </c>
      <c r="F8" s="31">
        <v>3.8</v>
      </c>
      <c r="G8" s="32">
        <f>(IF(E8=0, "0.00",10-E8))+F8</f>
        <v>11.25</v>
      </c>
      <c r="H8" s="33">
        <f>RANK(G8,$G$2:$G$994, 0)</f>
        <v>5</v>
      </c>
      <c r="I8" s="17">
        <f>IFERROR((G8/'League Calculation'!B$6)*100, "")</f>
        <v>91.463414634146332</v>
      </c>
      <c r="J8" s="31">
        <v>0</v>
      </c>
      <c r="K8" s="31">
        <v>0</v>
      </c>
      <c r="L8" s="32">
        <f>(IF(J8=0, "0.00",10-J8))+K8</f>
        <v>0</v>
      </c>
      <c r="M8" s="33">
        <f>RANK(L8,$L$2:$L$994, 0)</f>
        <v>8</v>
      </c>
      <c r="N8" s="17">
        <f>IFERROR((L8/'League Calculation'!G$6)*100, "")</f>
        <v>0</v>
      </c>
      <c r="O8" s="31">
        <v>0.85</v>
      </c>
      <c r="P8" s="31">
        <v>1</v>
      </c>
      <c r="Q8" s="32">
        <f>(IF(O8=0, "0.00",10-O8))+P8</f>
        <v>10.15</v>
      </c>
      <c r="R8" s="33">
        <f>RANK(Q8,$Q$2:$Q$994, 0)</f>
        <v>4</v>
      </c>
      <c r="S8" s="17">
        <f>IFERROR((Q8/'League Calculation'!C$6)*100, "")</f>
        <v>90.625000000000014</v>
      </c>
      <c r="T8" s="31">
        <v>1.7</v>
      </c>
      <c r="U8" s="31">
        <v>2</v>
      </c>
      <c r="V8" s="32">
        <f>(IF(T8=0, "0.00",10-T8))+U8</f>
        <v>10.3</v>
      </c>
      <c r="W8" s="33">
        <f>RANK(V8,$V$2:$V$5994, 0)</f>
        <v>2</v>
      </c>
      <c r="X8" s="17">
        <f>IFERROR((V8/'League Calculation'!E$6)*100, "")</f>
        <v>97.169811320754732</v>
      </c>
      <c r="Y8" s="32">
        <f>E8+J8+O8+T8</f>
        <v>5.0999999999999996</v>
      </c>
      <c r="Z8" s="32">
        <f>F8+K8+P8+U8</f>
        <v>6.8</v>
      </c>
      <c r="AA8" s="32">
        <f>G8+L8+Q8+V8</f>
        <v>31.7</v>
      </c>
      <c r="AB8" s="33">
        <f>RANK(AA8,$AA$2:$AA$59994, 0)</f>
        <v>7</v>
      </c>
      <c r="AC8" s="17">
        <f>IFERROR((AA8/'League Calculation'!J$6)*100, "")</f>
        <v>94.910179640718567</v>
      </c>
    </row>
    <row r="9" spans="1:29" s="30" customFormat="1">
      <c r="A9" s="42" t="s">
        <v>70</v>
      </c>
      <c r="B9">
        <v>5</v>
      </c>
      <c r="C9" s="42" t="s">
        <v>112</v>
      </c>
      <c r="D9"/>
      <c r="E9" s="31">
        <v>2.2999999999999998</v>
      </c>
      <c r="F9" s="31">
        <v>3.3</v>
      </c>
      <c r="G9" s="32">
        <f>(IF(E9=0, "0.00",10-E9))+F9</f>
        <v>11</v>
      </c>
      <c r="H9" s="33">
        <f>RANK(G9,$G$2:$G$994, 0)</f>
        <v>7</v>
      </c>
      <c r="I9" s="17">
        <f>IFERROR((G9/'League Calculation'!B$6)*100, "")</f>
        <v>89.430894308943081</v>
      </c>
      <c r="J9" s="31">
        <v>0</v>
      </c>
      <c r="K9" s="31">
        <v>0</v>
      </c>
      <c r="L9" s="32">
        <f>(IF(J9=0, "0.00",10-J9))+K9</f>
        <v>0</v>
      </c>
      <c r="M9" s="33">
        <f>RANK(L9,$L$2:$L$994, 0)</f>
        <v>8</v>
      </c>
      <c r="N9" s="17">
        <f>IFERROR((L9/'League Calculation'!G$6)*100, "")</f>
        <v>0</v>
      </c>
      <c r="O9" s="31">
        <v>1.1000000000000001</v>
      </c>
      <c r="P9" s="31">
        <v>0</v>
      </c>
      <c r="Q9" s="32">
        <f>(IF(O9=0, "0.00",10-O9))+P9</f>
        <v>8.9</v>
      </c>
      <c r="R9" s="33">
        <f>RANK(Q9,$Q$2:$Q$994, 0)</f>
        <v>13</v>
      </c>
      <c r="S9" s="17">
        <f>IFERROR((Q9/'League Calculation'!C$6)*100, "")</f>
        <v>79.464285714285722</v>
      </c>
      <c r="T9" s="31">
        <v>1.5</v>
      </c>
      <c r="U9" s="31">
        <v>1.4</v>
      </c>
      <c r="V9" s="32">
        <f>(IF(T9=0, "0.00",10-T9))+U9</f>
        <v>9.9</v>
      </c>
      <c r="W9" s="33">
        <f>RANK(V9,$V$2:$V$5994, 0)</f>
        <v>4</v>
      </c>
      <c r="X9" s="17">
        <f>IFERROR((V9/'League Calculation'!E$6)*100, "")</f>
        <v>93.396226415094347</v>
      </c>
      <c r="Y9" s="32">
        <f>E9+J9+O9+T9</f>
        <v>4.9000000000000004</v>
      </c>
      <c r="Z9" s="32">
        <f>F9+K9+P9+U9</f>
        <v>4.6999999999999993</v>
      </c>
      <c r="AA9" s="32">
        <f>G9+L9+Q9+V9</f>
        <v>29.799999999999997</v>
      </c>
      <c r="AB9" s="33">
        <f>RANK(AA9,$AA$2:$AA$59994, 0)</f>
        <v>8</v>
      </c>
      <c r="AC9" s="17">
        <f>IFERROR((AA9/'League Calculation'!J$6)*100, "")</f>
        <v>89.221556886227532</v>
      </c>
    </row>
    <row r="10" spans="1:29" s="30" customFormat="1">
      <c r="A10" s="42" t="s">
        <v>84</v>
      </c>
      <c r="B10">
        <v>2</v>
      </c>
      <c r="C10" s="42" t="s">
        <v>101</v>
      </c>
      <c r="D10"/>
      <c r="E10" s="31">
        <v>2.35</v>
      </c>
      <c r="F10" s="31">
        <v>2.7</v>
      </c>
      <c r="G10" s="32">
        <f>(IF(E10=0, "0.00",10-E10))+F10</f>
        <v>10.350000000000001</v>
      </c>
      <c r="H10" s="33">
        <f>RANK(G10,$G$2:$G$994, 0)</f>
        <v>13</v>
      </c>
      <c r="I10" s="17">
        <f>IFERROR((G10/'League Calculation'!B$6)*100, "")</f>
        <v>84.146341463414643</v>
      </c>
      <c r="J10" s="31">
        <v>3</v>
      </c>
      <c r="K10" s="31">
        <v>3.1</v>
      </c>
      <c r="L10" s="32">
        <f>(IF(J10=0, "0.00",10-J10))+K10</f>
        <v>10.1</v>
      </c>
      <c r="M10" s="33">
        <f>RANK(L10,$L$2:$L$994, 0)</f>
        <v>6</v>
      </c>
      <c r="N10" s="17">
        <f>IFERROR((L10/'League Calculation'!G$6)*100, "")</f>
        <v>80.8</v>
      </c>
      <c r="O10" s="31">
        <v>0.7</v>
      </c>
      <c r="P10" s="31">
        <v>0</v>
      </c>
      <c r="Q10" s="32">
        <f>(IF(O10=0, "0.00",10-O10))+P10</f>
        <v>9.3000000000000007</v>
      </c>
      <c r="R10" s="33">
        <f>RANK(Q10,$Q$2:$Q$994, 0)</f>
        <v>10</v>
      </c>
      <c r="S10" s="17">
        <f>IFERROR((Q10/'League Calculation'!C$6)*100, "")</f>
        <v>83.035714285714306</v>
      </c>
      <c r="T10" s="31"/>
      <c r="U10" s="31"/>
      <c r="V10" s="32">
        <f>(IF(T10=0, "0.00",10-T10))+U10</f>
        <v>0</v>
      </c>
      <c r="W10" s="33">
        <f>RANK(V10,$V$2:$V$5994, 0)</f>
        <v>7</v>
      </c>
      <c r="X10" s="17">
        <f>IFERROR((V10/'League Calculation'!E$6)*100, "")</f>
        <v>0</v>
      </c>
      <c r="Y10" s="32">
        <f>E10+J10+O10+T10</f>
        <v>6.05</v>
      </c>
      <c r="Z10" s="32">
        <f>F10+K10+P10+U10</f>
        <v>5.8000000000000007</v>
      </c>
      <c r="AA10" s="32">
        <f>G10+L10+Q10+V10</f>
        <v>29.750000000000004</v>
      </c>
      <c r="AB10" s="33">
        <f>RANK(AA10,$AA$2:$AA$59994, 0)</f>
        <v>9</v>
      </c>
      <c r="AC10" s="17">
        <f>IFERROR((AA10/'League Calculation'!J$6)*100, "")</f>
        <v>89.071856287425163</v>
      </c>
    </row>
    <row r="11" spans="1:29" s="30" customFormat="1">
      <c r="A11" s="42" t="s">
        <v>81</v>
      </c>
      <c r="B11">
        <v>11</v>
      </c>
      <c r="C11" s="42" t="s">
        <v>106</v>
      </c>
      <c r="D11"/>
      <c r="E11" s="31">
        <v>1.45</v>
      </c>
      <c r="F11" s="31">
        <v>2.7</v>
      </c>
      <c r="G11" s="32">
        <f>(IF(E11=0, "0.00",10-E11))+F11</f>
        <v>11.25</v>
      </c>
      <c r="H11" s="33">
        <f>RANK(G11,$G$2:$G$994, 0)</f>
        <v>5</v>
      </c>
      <c r="I11" s="17">
        <f>IFERROR((G11/'League Calculation'!B$6)*100, "")</f>
        <v>91.463414634146332</v>
      </c>
      <c r="J11" s="31">
        <v>0</v>
      </c>
      <c r="K11" s="31">
        <v>0</v>
      </c>
      <c r="L11" s="32">
        <f>(IF(J11=0, "0.00",10-J11))+K11</f>
        <v>0</v>
      </c>
      <c r="M11" s="33">
        <f>RANK(L11,$L$2:$L$994, 0)</f>
        <v>8</v>
      </c>
      <c r="N11" s="17">
        <f>IFERROR((L11/'League Calculation'!G$6)*100, "")</f>
        <v>0</v>
      </c>
      <c r="O11" s="31">
        <v>0.65</v>
      </c>
      <c r="P11" s="31">
        <v>0</v>
      </c>
      <c r="Q11" s="32">
        <f>(IF(O11=0, "0.00",10-O11))+P11</f>
        <v>9.35</v>
      </c>
      <c r="R11" s="33">
        <f>RANK(Q11,$Q$2:$Q$994, 0)</f>
        <v>9</v>
      </c>
      <c r="S11" s="17">
        <f>IFERROR((Q11/'League Calculation'!C$6)*100, "")</f>
        <v>83.482142857142861</v>
      </c>
      <c r="T11" s="31">
        <v>2.5</v>
      </c>
      <c r="U11" s="31">
        <v>1.4</v>
      </c>
      <c r="V11" s="32">
        <f>(IF(T11=0, "0.00",10-T11))+U11</f>
        <v>8.9</v>
      </c>
      <c r="W11" s="33">
        <f>RANK(V11,$V$2:$V$5994, 0)</f>
        <v>5</v>
      </c>
      <c r="X11" s="17">
        <f>IFERROR((V11/'League Calculation'!E$6)*100, "")</f>
        <v>83.962264150943398</v>
      </c>
      <c r="Y11" s="32">
        <f>E11+J11+O11+T11</f>
        <v>4.5999999999999996</v>
      </c>
      <c r="Z11" s="32">
        <f>F11+K11+P11+U11</f>
        <v>4.0999999999999996</v>
      </c>
      <c r="AA11" s="32">
        <f>G11+L11+Q11+V11</f>
        <v>29.5</v>
      </c>
      <c r="AB11" s="33">
        <f>RANK(AA11,$AA$2:$AA$59994, 0)</f>
        <v>10</v>
      </c>
      <c r="AC11" s="17">
        <f>IFERROR((AA11/'League Calculation'!J$6)*100, "")</f>
        <v>88.323353293413177</v>
      </c>
    </row>
    <row r="12" spans="1:29" s="30" customFormat="1">
      <c r="A12" s="42" t="s">
        <v>81</v>
      </c>
      <c r="B12">
        <v>12</v>
      </c>
      <c r="C12" s="42" t="s">
        <v>108</v>
      </c>
      <c r="D12"/>
      <c r="E12" s="31">
        <v>2.5499999999999998</v>
      </c>
      <c r="F12" s="31">
        <v>3.4</v>
      </c>
      <c r="G12" s="32">
        <f>(IF(E12=0, "0.00",10-E12))+F12</f>
        <v>10.85</v>
      </c>
      <c r="H12" s="33">
        <f>RANK(G12,$G$2:$G$994, 0)</f>
        <v>9</v>
      </c>
      <c r="I12" s="17">
        <f>IFERROR((G12/'League Calculation'!B$6)*100, "")</f>
        <v>88.211382113821131</v>
      </c>
      <c r="J12" s="31">
        <v>0</v>
      </c>
      <c r="K12" s="31">
        <v>0</v>
      </c>
      <c r="L12" s="32">
        <f>(IF(J12=0, "0.00",10-J12))+K12</f>
        <v>0</v>
      </c>
      <c r="M12" s="33">
        <f>RANK(L12,$L$2:$L$994, 0)</f>
        <v>8</v>
      </c>
      <c r="N12" s="17">
        <f>IFERROR((L12/'League Calculation'!G$6)*100, "")</f>
        <v>0</v>
      </c>
      <c r="O12" s="31">
        <v>0.55000000000000004</v>
      </c>
      <c r="P12" s="31">
        <v>0</v>
      </c>
      <c r="Q12" s="32">
        <f>(IF(O12=0, "0.00",10-O12))+P12</f>
        <v>9.4499999999999993</v>
      </c>
      <c r="R12" s="33">
        <f>RANK(Q12,$Q$2:$Q$994, 0)</f>
        <v>7</v>
      </c>
      <c r="S12" s="17">
        <f>IFERROR((Q12/'League Calculation'!C$6)*100, "")</f>
        <v>84.375</v>
      </c>
      <c r="T12" s="31">
        <v>2.5</v>
      </c>
      <c r="U12" s="31">
        <v>1.4</v>
      </c>
      <c r="V12" s="32">
        <f>(IF(T12=0, "0.00",10-T12))+U12</f>
        <v>8.9</v>
      </c>
      <c r="W12" s="33">
        <f>RANK(V12,$V$2:$V$5994, 0)</f>
        <v>5</v>
      </c>
      <c r="X12" s="17">
        <f>IFERROR((V12/'League Calculation'!E$6)*100, "")</f>
        <v>83.962264150943398</v>
      </c>
      <c r="Y12" s="32">
        <f>E12+J12+O12+T12</f>
        <v>5.6</v>
      </c>
      <c r="Z12" s="32">
        <f>F12+K12+P12+U12</f>
        <v>4.8</v>
      </c>
      <c r="AA12" s="32">
        <f>G12+L12+Q12+V12</f>
        <v>29.199999999999996</v>
      </c>
      <c r="AB12" s="33">
        <f>RANK(AA12,$AA$2:$AA$59994, 0)</f>
        <v>11</v>
      </c>
      <c r="AC12" s="17">
        <f>IFERROR((AA12/'League Calculation'!J$6)*100, "")</f>
        <v>87.425149700598794</v>
      </c>
    </row>
    <row r="13" spans="1:29" s="30" customFormat="1">
      <c r="A13" s="42" t="s">
        <v>83</v>
      </c>
      <c r="B13">
        <v>9</v>
      </c>
      <c r="C13" s="42" t="s">
        <v>123</v>
      </c>
      <c r="D13"/>
      <c r="E13" s="31">
        <v>1.8</v>
      </c>
      <c r="F13" s="31">
        <v>2.6</v>
      </c>
      <c r="G13" s="32">
        <f>(IF(E13=0, "0.00",10-E13))+F13</f>
        <v>10.799999999999999</v>
      </c>
      <c r="H13" s="33">
        <f>RANK(G13,$G$2:$G$994, 0)</f>
        <v>10</v>
      </c>
      <c r="I13" s="17">
        <f>IFERROR((G13/'League Calculation'!B$6)*100, "")</f>
        <v>87.804878048780481</v>
      </c>
      <c r="J13" s="31">
        <v>3.8</v>
      </c>
      <c r="K13" s="31">
        <v>1.1000000000000001</v>
      </c>
      <c r="L13" s="32">
        <f>(IF(J13=0, "0.00",10-J13))+K13</f>
        <v>7.3000000000000007</v>
      </c>
      <c r="M13" s="33">
        <f>RANK(L13,$L$2:$L$994, 0)</f>
        <v>7</v>
      </c>
      <c r="N13" s="17">
        <f>IFERROR((L13/'League Calculation'!G$6)*100, "")</f>
        <v>58.400000000000006</v>
      </c>
      <c r="O13" s="31">
        <v>0.8</v>
      </c>
      <c r="P13" s="31">
        <v>0</v>
      </c>
      <c r="Q13" s="32">
        <f>(IF(O13=0, "0.00",10-O13))+P13</f>
        <v>9.1999999999999993</v>
      </c>
      <c r="R13" s="33">
        <f>RANK(Q13,$Q$2:$Q$994, 0)</f>
        <v>12</v>
      </c>
      <c r="S13" s="17">
        <f>IFERROR((Q13/'League Calculation'!C$6)*100, "")</f>
        <v>82.142857142857139</v>
      </c>
      <c r="T13" s="31"/>
      <c r="U13" s="31"/>
      <c r="V13" s="32">
        <f>(IF(T13=0, "0.00",10-T13))+U13</f>
        <v>0</v>
      </c>
      <c r="W13" s="33">
        <f>RANK(V13,$V$2:$V$5994, 0)</f>
        <v>7</v>
      </c>
      <c r="X13" s="17">
        <f>IFERROR((V13/'League Calculation'!E$6)*100, "")</f>
        <v>0</v>
      </c>
      <c r="Y13" s="32">
        <f>E13+J13+O13+T13</f>
        <v>6.3999999999999995</v>
      </c>
      <c r="Z13" s="32">
        <f>F13+K13+P13+U13</f>
        <v>3.7</v>
      </c>
      <c r="AA13" s="32">
        <f>G13+L13+Q13+V13</f>
        <v>27.3</v>
      </c>
      <c r="AB13" s="33">
        <f>RANK(AA13,$AA$2:$AA$59994, 0)</f>
        <v>12</v>
      </c>
      <c r="AC13" s="17">
        <f>IFERROR((AA13/'League Calculation'!J$6)*100, "")</f>
        <v>81.736526946107787</v>
      </c>
    </row>
    <row r="14" spans="1:29" s="30" customFormat="1">
      <c r="A14" s="42" t="s">
        <v>237</v>
      </c>
      <c r="B14">
        <v>4</v>
      </c>
      <c r="C14" s="42" t="s">
        <v>239</v>
      </c>
      <c r="D14"/>
      <c r="E14" s="31">
        <v>2.75</v>
      </c>
      <c r="F14" s="31">
        <v>2.6</v>
      </c>
      <c r="G14" s="32">
        <f>(IF(E14=0, "0.00",10-E14))+F14</f>
        <v>9.85</v>
      </c>
      <c r="H14" s="33">
        <f>RANK(G14,$G$2:$G$994, 0)</f>
        <v>14</v>
      </c>
      <c r="I14" s="17">
        <f>IFERROR((G14/'League Calculation'!B$6)*100, "")</f>
        <v>80.081300813008127</v>
      </c>
      <c r="J14" s="31">
        <v>1.7</v>
      </c>
      <c r="K14" s="31">
        <v>3.1</v>
      </c>
      <c r="L14" s="32">
        <f>(IF(J14=0, "0.00",10-J14))+K14</f>
        <v>11.4</v>
      </c>
      <c r="M14" s="33">
        <f>RANK(L14,$L$2:$L$994, 0)</f>
        <v>4</v>
      </c>
      <c r="N14" s="17">
        <f>IFERROR((L14/'League Calculation'!G$6)*100, "")</f>
        <v>91.2</v>
      </c>
      <c r="O14" s="31">
        <v>0</v>
      </c>
      <c r="P14" s="31">
        <v>0</v>
      </c>
      <c r="Q14" s="32">
        <f>(IF(O14=0, "0.00",10-O14))+P14</f>
        <v>0</v>
      </c>
      <c r="R14" s="33">
        <f>RANK(Q14,$Q$2:$Q$994, 0)</f>
        <v>14</v>
      </c>
      <c r="S14" s="17">
        <f>IFERROR((Q14/'League Calculation'!C$6)*100, "")</f>
        <v>0</v>
      </c>
      <c r="T14" s="31"/>
      <c r="U14" s="31"/>
      <c r="V14" s="32">
        <f>(IF(T14=0, "0.00",10-T14))+U14</f>
        <v>0</v>
      </c>
      <c r="W14" s="33">
        <f>RANK(V14,$V$2:$V$5994, 0)</f>
        <v>7</v>
      </c>
      <c r="X14" s="17">
        <f>IFERROR((V14/'League Calculation'!E$6)*100, "")</f>
        <v>0</v>
      </c>
      <c r="Y14" s="32">
        <f>E14+J14+O14+T14</f>
        <v>4.45</v>
      </c>
      <c r="Z14" s="32">
        <f>F14+K14+P14+U14</f>
        <v>5.7</v>
      </c>
      <c r="AA14" s="32">
        <f>G14+L14+Q14+V14</f>
        <v>21.25</v>
      </c>
      <c r="AB14" s="33">
        <f>RANK(AA14,$AA$2:$AA$59994, 0)</f>
        <v>13</v>
      </c>
      <c r="AC14" s="17">
        <f>IFERROR((AA14/'League Calculation'!J$6)*100, "")</f>
        <v>63.622754491017965</v>
      </c>
    </row>
    <row r="15" spans="1:29" s="30" customFormat="1">
      <c r="A15" s="42" t="s">
        <v>71</v>
      </c>
      <c r="B15">
        <v>10</v>
      </c>
      <c r="C15" s="42" t="s">
        <v>241</v>
      </c>
      <c r="D15"/>
      <c r="E15" s="31">
        <v>2.5</v>
      </c>
      <c r="F15" s="31">
        <v>2.9</v>
      </c>
      <c r="G15" s="32">
        <f>(IF(E15=0, "0.00",10-E15))+F15</f>
        <v>10.4</v>
      </c>
      <c r="H15" s="33">
        <f>RANK(G15,$G$2:$G$994, 0)</f>
        <v>11</v>
      </c>
      <c r="I15" s="17">
        <f>IFERROR((G15/'League Calculation'!B$6)*100, "")</f>
        <v>84.552845528455279</v>
      </c>
      <c r="J15" s="31">
        <v>0</v>
      </c>
      <c r="K15" s="31">
        <v>0</v>
      </c>
      <c r="L15" s="32">
        <f>(IF(J15=0, "0.00",10-J15))+K15</f>
        <v>0</v>
      </c>
      <c r="M15" s="33">
        <f>RANK(L15,$L$2:$L$994, 0)</f>
        <v>8</v>
      </c>
      <c r="N15" s="17">
        <f>IFERROR((L15/'League Calculation'!G$6)*100, "")</f>
        <v>0</v>
      </c>
      <c r="O15" s="31">
        <v>0</v>
      </c>
      <c r="P15" s="31">
        <v>0</v>
      </c>
      <c r="Q15" s="32">
        <f>(IF(O15=0, "0.00",10-O15))+P15</f>
        <v>0</v>
      </c>
      <c r="R15" s="33">
        <f>RANK(Q15,$Q$2:$Q$994, 0)</f>
        <v>14</v>
      </c>
      <c r="S15" s="17">
        <f>IFERROR((Q15/'League Calculation'!C$6)*100, "")</f>
        <v>0</v>
      </c>
      <c r="T15" s="31"/>
      <c r="U15" s="31"/>
      <c r="V15" s="32">
        <f>(IF(T15=0, "0.00",10-T15))+U15</f>
        <v>0</v>
      </c>
      <c r="W15" s="33">
        <f>RANK(V15,$V$2:$V$5994, 0)</f>
        <v>7</v>
      </c>
      <c r="X15" s="17">
        <f>IFERROR((V15/'League Calculation'!E$6)*100, "")</f>
        <v>0</v>
      </c>
      <c r="Y15" s="32">
        <f>E15+J15+O15+T15</f>
        <v>2.5</v>
      </c>
      <c r="Z15" s="32">
        <f>F15+K15+P15+U15</f>
        <v>2.9</v>
      </c>
      <c r="AA15" s="32">
        <f>G15+L15+Q15+V15</f>
        <v>10.4</v>
      </c>
      <c r="AB15" s="33">
        <f>RANK(AA15,$AA$2:$AA$59994, 0)</f>
        <v>14</v>
      </c>
      <c r="AC15" s="17">
        <f>IFERROR((AA15/'League Calculation'!J$6)*100, "")</f>
        <v>31.137724550898206</v>
      </c>
    </row>
    <row r="16" spans="1:29" s="30" customFormat="1">
      <c r="A16" s="42" t="s">
        <v>97</v>
      </c>
      <c r="B16">
        <v>14</v>
      </c>
      <c r="C16" s="42" t="s">
        <v>113</v>
      </c>
      <c r="D16"/>
      <c r="E16" s="31">
        <v>0</v>
      </c>
      <c r="F16" s="31">
        <v>0</v>
      </c>
      <c r="G16" s="32">
        <f>(IF(E16=0, "0.00",10-E16))+F16</f>
        <v>0</v>
      </c>
      <c r="H16" s="33">
        <f>RANK(G16,$G$2:$G$994, 0)</f>
        <v>15</v>
      </c>
      <c r="I16" s="17">
        <f>IFERROR((G16/'League Calculation'!B$6)*100, "")</f>
        <v>0</v>
      </c>
      <c r="J16" s="31">
        <v>0</v>
      </c>
      <c r="K16" s="31">
        <v>0</v>
      </c>
      <c r="L16" s="32">
        <f>(IF(J16=0, "0.00",10-J16))+K16</f>
        <v>0</v>
      </c>
      <c r="M16" s="33">
        <f>RANK(L16,$L$2:$L$994, 0)</f>
        <v>8</v>
      </c>
      <c r="N16" s="17">
        <f>IFERROR((L16/'League Calculation'!G$6)*100, "")</f>
        <v>0</v>
      </c>
      <c r="O16" s="31">
        <v>0.65</v>
      </c>
      <c r="P16" s="31">
        <v>0.5</v>
      </c>
      <c r="Q16" s="32">
        <f>(IF(O16=0, "0.00",10-O16))+P16</f>
        <v>9.85</v>
      </c>
      <c r="R16" s="33">
        <f>RANK(Q16,$Q$2:$Q$994, 0)</f>
        <v>5</v>
      </c>
      <c r="S16" s="17">
        <f>IFERROR((Q16/'League Calculation'!C$6)*100, "")</f>
        <v>87.946428571428569</v>
      </c>
      <c r="T16" s="31">
        <v>0</v>
      </c>
      <c r="U16" s="31">
        <v>0</v>
      </c>
      <c r="V16" s="32">
        <f>(IF(T16=0, "0.00",10-T16))+U16</f>
        <v>0</v>
      </c>
      <c r="W16" s="33">
        <f>RANK(V16,$V$2:$V$5994, 0)</f>
        <v>7</v>
      </c>
      <c r="X16" s="17">
        <f>IFERROR((V16/'League Calculation'!E$6)*100, "")</f>
        <v>0</v>
      </c>
      <c r="Y16" s="32">
        <f>E16+J16+O16+T16</f>
        <v>0.65</v>
      </c>
      <c r="Z16" s="32">
        <f>F16+K16+P16+U16</f>
        <v>0.5</v>
      </c>
      <c r="AA16" s="32">
        <f>G16+L16+Q16+V16</f>
        <v>9.85</v>
      </c>
      <c r="AB16" s="33">
        <f>RANK(AA16,$AA$2:$AA$59994, 0)</f>
        <v>15</v>
      </c>
      <c r="AC16" s="17">
        <f>IFERROR((AA16/'League Calculation'!J$6)*100, "")</f>
        <v>29.491017964071858</v>
      </c>
    </row>
    <row r="17" spans="1:29" s="30" customFormat="1">
      <c r="A17" s="42" t="s">
        <v>84</v>
      </c>
      <c r="B17">
        <v>1</v>
      </c>
      <c r="C17" s="42" t="s">
        <v>100</v>
      </c>
      <c r="D17"/>
      <c r="E17" s="38">
        <v>0</v>
      </c>
      <c r="F17" s="38">
        <v>0</v>
      </c>
      <c r="G17" s="32">
        <f>(IF(E17=0, "0.00",10-E17))+F17</f>
        <v>0</v>
      </c>
      <c r="H17" s="33">
        <f>RANK(G17,$G$2:$G$994, 0)</f>
        <v>15</v>
      </c>
      <c r="I17" s="17">
        <f>IFERROR((G17/'League Calculation'!B$6)*100, "")</f>
        <v>0</v>
      </c>
      <c r="J17" s="38">
        <v>0</v>
      </c>
      <c r="K17" s="38">
        <v>0</v>
      </c>
      <c r="L17" s="32">
        <f>(IF(J17=0, "0.00",10-J17))+K17</f>
        <v>0</v>
      </c>
      <c r="M17" s="33">
        <f>RANK(L17,$L$2:$L$994, 0)</f>
        <v>8</v>
      </c>
      <c r="N17" s="17">
        <f>IFERROR((L17/'League Calculation'!G$6)*100, "")</f>
        <v>0</v>
      </c>
      <c r="O17" s="38">
        <v>0</v>
      </c>
      <c r="P17" s="38">
        <v>0</v>
      </c>
      <c r="Q17" s="32">
        <f>(IF(O17=0, "0.00",10-O17))+P17</f>
        <v>0</v>
      </c>
      <c r="R17" s="33">
        <f>RANK(Q17,$Q$2:$Q$994, 0)</f>
        <v>14</v>
      </c>
      <c r="S17" s="17">
        <f>IFERROR((Q17/'League Calculation'!C$6)*100, "")</f>
        <v>0</v>
      </c>
      <c r="T17" s="38"/>
      <c r="U17" s="38"/>
      <c r="V17" s="32">
        <f>(IF(T17=0, "0.00",10-T17))+U17</f>
        <v>0</v>
      </c>
      <c r="W17" s="33">
        <f>RANK(V17,$V$2:$V$5994, 0)</f>
        <v>7</v>
      </c>
      <c r="X17" s="17">
        <f>IFERROR((V17/'League Calculation'!E$6)*100, "")</f>
        <v>0</v>
      </c>
      <c r="Y17" s="32">
        <f>E17+J17+O17+T17</f>
        <v>0</v>
      </c>
      <c r="Z17" s="32">
        <f>F17+K17+P17+U17</f>
        <v>0</v>
      </c>
      <c r="AA17" s="32">
        <f>G17+L17+Q17+V17</f>
        <v>0</v>
      </c>
      <c r="AB17" s="33">
        <f>RANK(AA17,$AA$2:$AA$59994, 0)</f>
        <v>16</v>
      </c>
      <c r="AC17" s="17">
        <f>IFERROR((AA17/'League Calculation'!J$6)*100, "")</f>
        <v>0</v>
      </c>
    </row>
    <row r="18" spans="1:29" s="30" customFormat="1">
      <c r="A18" s="42" t="s">
        <v>83</v>
      </c>
      <c r="B18">
        <v>17</v>
      </c>
      <c r="C18" s="42" t="s">
        <v>115</v>
      </c>
      <c r="D18"/>
      <c r="E18" s="31">
        <v>0</v>
      </c>
      <c r="F18" s="31">
        <v>0</v>
      </c>
      <c r="G18" s="32">
        <f>(IF(E18=0, "0.00",10-E18))+F18</f>
        <v>0</v>
      </c>
      <c r="H18" s="33">
        <f>RANK(G18,$G$2:$G$994, 0)</f>
        <v>15</v>
      </c>
      <c r="I18" s="17">
        <f>IFERROR((G18/'League Calculation'!B$6)*100, "")</f>
        <v>0</v>
      </c>
      <c r="J18" s="31">
        <v>0</v>
      </c>
      <c r="K18" s="31">
        <v>0</v>
      </c>
      <c r="L18" s="32">
        <f>(IF(J18=0, "0.00",10-J18))+K18</f>
        <v>0</v>
      </c>
      <c r="M18" s="33">
        <f>RANK(L18,$L$2:$L$994, 0)</f>
        <v>8</v>
      </c>
      <c r="N18" s="17">
        <f>IFERROR((L18/'League Calculation'!G$6)*100, "")</f>
        <v>0</v>
      </c>
      <c r="O18" s="31">
        <v>0</v>
      </c>
      <c r="P18" s="31">
        <v>0</v>
      </c>
      <c r="Q18" s="32">
        <f>(IF(O18=0, "0.00",10-O18))+P18</f>
        <v>0</v>
      </c>
      <c r="R18" s="33">
        <f>RANK(Q18,$Q$2:$Q$994, 0)</f>
        <v>14</v>
      </c>
      <c r="S18" s="17">
        <f>IFERROR((Q18/'League Calculation'!C$6)*100, "")</f>
        <v>0</v>
      </c>
      <c r="T18" s="31">
        <v>0</v>
      </c>
      <c r="U18" s="31">
        <v>0</v>
      </c>
      <c r="V18" s="32">
        <f>(IF(T18=0, "0.00",10-T18))+U18</f>
        <v>0</v>
      </c>
      <c r="W18" s="33">
        <f>RANK(V18,$V$2:$V$5994, 0)</f>
        <v>7</v>
      </c>
      <c r="X18" s="17">
        <f>IFERROR((V18/'League Calculation'!E$6)*100, "")</f>
        <v>0</v>
      </c>
      <c r="Y18" s="32">
        <f>E18+J18+O18+T18</f>
        <v>0</v>
      </c>
      <c r="Z18" s="32">
        <f>F18+K18+P18+U18</f>
        <v>0</v>
      </c>
      <c r="AA18" s="32">
        <f>G18+L18+Q18+V18</f>
        <v>0</v>
      </c>
      <c r="AB18" s="33">
        <f>RANK(AA18,$AA$2:$AA$59994, 0)</f>
        <v>16</v>
      </c>
      <c r="AC18" s="17">
        <f>IFERROR((AA18/'League Calculation'!J$6)*100, "")</f>
        <v>0</v>
      </c>
    </row>
    <row r="19" spans="1:29" s="30" customFormat="1">
      <c r="A19" s="42" t="s">
        <v>83</v>
      </c>
      <c r="B19">
        <v>18</v>
      </c>
      <c r="C19" s="42" t="s">
        <v>243</v>
      </c>
      <c r="D19"/>
      <c r="E19" s="31">
        <v>0</v>
      </c>
      <c r="F19" s="31">
        <v>0</v>
      </c>
      <c r="G19" s="32">
        <f>(IF(E19=0, "0.00",10-E19))+F19</f>
        <v>0</v>
      </c>
      <c r="H19" s="33">
        <f>RANK(G19,$G$2:$G$994, 0)</f>
        <v>15</v>
      </c>
      <c r="I19" s="17">
        <f>IFERROR((G19/'League Calculation'!B$6)*100, "")</f>
        <v>0</v>
      </c>
      <c r="J19" s="31">
        <v>0</v>
      </c>
      <c r="K19" s="31">
        <v>0</v>
      </c>
      <c r="L19" s="32">
        <f>(IF(J19=0, "0.00",10-J19))+K19</f>
        <v>0</v>
      </c>
      <c r="M19" s="33">
        <f>RANK(L19,$L$2:$L$994, 0)</f>
        <v>8</v>
      </c>
      <c r="N19" s="17">
        <f>IFERROR((L19/'League Calculation'!G$6)*100, "")</f>
        <v>0</v>
      </c>
      <c r="O19" s="31">
        <v>0</v>
      </c>
      <c r="P19" s="31">
        <v>0</v>
      </c>
      <c r="Q19" s="32">
        <f>(IF(O19=0, "0.00",10-O19))+P19</f>
        <v>0</v>
      </c>
      <c r="R19" s="33">
        <f>RANK(Q19,$Q$2:$Q$994, 0)</f>
        <v>14</v>
      </c>
      <c r="S19" s="17">
        <f>IFERROR((Q19/'League Calculation'!C$6)*100, "")</f>
        <v>0</v>
      </c>
      <c r="T19" s="31">
        <v>0</v>
      </c>
      <c r="U19" s="31">
        <v>0</v>
      </c>
      <c r="V19" s="32">
        <f>(IF(T19=0, "0.00",10-T19))+U19</f>
        <v>0</v>
      </c>
      <c r="W19" s="33">
        <f>RANK(V19,$V$2:$V$5994, 0)</f>
        <v>7</v>
      </c>
      <c r="X19" s="17">
        <f>IFERROR((V19/'League Calculation'!E$6)*100, "")</f>
        <v>0</v>
      </c>
      <c r="Y19" s="32">
        <f>E19+J19+O19+T19</f>
        <v>0</v>
      </c>
      <c r="Z19" s="32">
        <f>F19+K19+P19+U19</f>
        <v>0</v>
      </c>
      <c r="AA19" s="32">
        <f>G19+L19+Q19+V19</f>
        <v>0</v>
      </c>
      <c r="AB19" s="33">
        <f>RANK(AA19,$AA$2:$AA$59994, 0)</f>
        <v>16</v>
      </c>
      <c r="AC19" s="17">
        <f>IFERROR((AA19/'League Calculation'!J$6)*100, "")</f>
        <v>0</v>
      </c>
    </row>
    <row r="20" spans="1:29" s="30" customFormat="1">
      <c r="A20" s="29"/>
      <c r="C20" s="29"/>
      <c r="E20" s="31"/>
      <c r="F20" s="31"/>
      <c r="G20" s="39"/>
      <c r="H20" s="40"/>
      <c r="I20" s="41"/>
      <c r="J20" s="31"/>
      <c r="K20" s="31"/>
      <c r="L20" s="39"/>
      <c r="M20" s="40"/>
      <c r="N20" s="41"/>
      <c r="O20" s="31"/>
      <c r="P20" s="31"/>
      <c r="Q20" s="39"/>
      <c r="R20" s="40"/>
      <c r="S20" s="41"/>
      <c r="T20" s="31"/>
      <c r="U20" s="31"/>
      <c r="V20" s="39"/>
      <c r="W20" s="40"/>
      <c r="X20" s="41"/>
      <c r="Y20" s="39"/>
      <c r="Z20" s="39"/>
      <c r="AA20" s="39"/>
      <c r="AB20" s="40"/>
      <c r="AC20" s="41"/>
    </row>
    <row r="21" spans="1:29" s="30" customFormat="1">
      <c r="A21" s="29"/>
      <c r="C21" s="29"/>
      <c r="E21" s="31"/>
      <c r="F21" s="31"/>
      <c r="G21" s="39"/>
      <c r="H21" s="40"/>
      <c r="I21" s="41"/>
      <c r="J21" s="31"/>
      <c r="K21" s="31"/>
      <c r="L21" s="39"/>
      <c r="M21" s="40"/>
      <c r="N21" s="41"/>
      <c r="O21" s="31"/>
      <c r="P21" s="31"/>
      <c r="Q21" s="39"/>
      <c r="R21" s="40"/>
      <c r="S21" s="41"/>
      <c r="T21" s="31"/>
      <c r="U21" s="31"/>
      <c r="V21" s="39"/>
      <c r="W21" s="40"/>
      <c r="X21" s="41"/>
      <c r="Y21" s="39"/>
      <c r="Z21" s="39"/>
      <c r="AA21" s="39"/>
      <c r="AB21" s="40"/>
      <c r="AC21" s="41"/>
    </row>
    <row r="22" spans="1:29" s="30" customFormat="1">
      <c r="A22" s="29"/>
      <c r="C22" s="29"/>
      <c r="E22" s="31"/>
      <c r="F22" s="31"/>
      <c r="G22" s="39"/>
      <c r="H22" s="40"/>
      <c r="I22" s="41"/>
      <c r="J22" s="31"/>
      <c r="K22" s="31"/>
      <c r="L22" s="39"/>
      <c r="M22" s="40"/>
      <c r="N22" s="41"/>
      <c r="O22" s="31"/>
      <c r="P22" s="31"/>
      <c r="Q22" s="39"/>
      <c r="R22" s="40"/>
      <c r="S22" s="41"/>
      <c r="T22" s="31"/>
      <c r="U22" s="31"/>
      <c r="V22" s="39"/>
      <c r="W22" s="40"/>
      <c r="X22" s="41"/>
      <c r="Y22" s="39"/>
      <c r="Z22" s="39"/>
      <c r="AA22" s="39"/>
      <c r="AB22" s="40"/>
      <c r="AC22" s="41"/>
    </row>
    <row r="23" spans="1:29" s="30" customFormat="1">
      <c r="A23" s="29"/>
      <c r="C23" s="29"/>
      <c r="E23" s="31"/>
      <c r="F23" s="31"/>
      <c r="G23" s="39"/>
      <c r="H23" s="40"/>
      <c r="I23" s="41"/>
      <c r="J23" s="31"/>
      <c r="K23" s="31"/>
      <c r="L23" s="39"/>
      <c r="M23" s="40"/>
      <c r="N23" s="41"/>
      <c r="O23" s="31"/>
      <c r="P23" s="31"/>
      <c r="Q23" s="39"/>
      <c r="R23" s="40"/>
      <c r="S23" s="41"/>
      <c r="T23" s="31"/>
      <c r="U23" s="31"/>
      <c r="V23" s="39"/>
      <c r="W23" s="40"/>
      <c r="X23" s="41"/>
      <c r="Y23" s="39"/>
      <c r="Z23" s="39"/>
      <c r="AA23" s="39"/>
      <c r="AB23" s="40"/>
      <c r="AC23" s="41"/>
    </row>
    <row r="24" spans="1:29" s="30" customFormat="1">
      <c r="A24" s="29"/>
      <c r="C24" s="29"/>
      <c r="E24" s="31"/>
      <c r="F24" s="31"/>
      <c r="G24" s="39"/>
      <c r="H24" s="40"/>
      <c r="I24" s="41"/>
      <c r="J24" s="31"/>
      <c r="K24" s="31"/>
      <c r="L24" s="39"/>
      <c r="M24" s="40"/>
      <c r="N24" s="41"/>
      <c r="O24" s="31"/>
      <c r="P24" s="31"/>
      <c r="Q24" s="39"/>
      <c r="R24" s="40"/>
      <c r="S24" s="41"/>
      <c r="T24" s="31"/>
      <c r="U24" s="31"/>
      <c r="V24" s="39"/>
      <c r="W24" s="40"/>
      <c r="X24" s="41"/>
      <c r="Y24" s="39"/>
      <c r="Z24" s="39"/>
      <c r="AA24" s="39"/>
      <c r="AB24" s="40"/>
      <c r="AC24" s="41"/>
    </row>
    <row r="25" spans="1:29" s="30" customFormat="1">
      <c r="A25" s="29"/>
      <c r="C25" s="29"/>
      <c r="E25" s="31"/>
      <c r="F25" s="31"/>
      <c r="G25" s="39"/>
      <c r="H25" s="40"/>
      <c r="I25" s="41"/>
      <c r="J25" s="31"/>
      <c r="K25" s="31"/>
      <c r="L25" s="39"/>
      <c r="M25" s="40"/>
      <c r="N25" s="41"/>
      <c r="O25" s="31"/>
      <c r="P25" s="31"/>
      <c r="Q25" s="39"/>
      <c r="R25" s="40"/>
      <c r="S25" s="41"/>
      <c r="T25" s="31"/>
      <c r="U25" s="31"/>
      <c r="V25" s="39"/>
      <c r="W25" s="40"/>
      <c r="X25" s="41"/>
      <c r="Y25" s="39"/>
      <c r="Z25" s="39"/>
      <c r="AA25" s="39"/>
      <c r="AB25" s="40"/>
      <c r="AC25" s="41"/>
    </row>
    <row r="26" spans="1:29" s="30" customFormat="1">
      <c r="A26" s="29"/>
      <c r="C26" s="29"/>
      <c r="E26" s="31"/>
      <c r="F26" s="31"/>
      <c r="G26" s="39"/>
      <c r="H26" s="40"/>
      <c r="I26" s="41"/>
      <c r="J26" s="31"/>
      <c r="K26" s="31"/>
      <c r="L26" s="39"/>
      <c r="M26" s="40"/>
      <c r="N26" s="41"/>
      <c r="O26" s="31"/>
      <c r="P26" s="31"/>
      <c r="Q26" s="39"/>
      <c r="R26" s="40"/>
      <c r="S26" s="41"/>
      <c r="T26" s="31"/>
      <c r="U26" s="31"/>
      <c r="V26" s="39"/>
      <c r="W26" s="40"/>
      <c r="X26" s="41"/>
      <c r="Y26" s="39"/>
      <c r="Z26" s="39"/>
      <c r="AA26" s="39"/>
      <c r="AB26" s="40"/>
      <c r="AC26" s="41"/>
    </row>
    <row r="27" spans="1:29" s="30" customFormat="1">
      <c r="A27" s="29"/>
      <c r="C27" s="29"/>
      <c r="E27" s="31"/>
      <c r="F27" s="31"/>
      <c r="G27" s="39"/>
      <c r="H27" s="40"/>
      <c r="I27" s="41"/>
      <c r="J27" s="31"/>
      <c r="K27" s="31"/>
      <c r="L27" s="39"/>
      <c r="M27" s="40"/>
      <c r="N27" s="41"/>
      <c r="O27" s="31"/>
      <c r="P27" s="31"/>
      <c r="Q27" s="39"/>
      <c r="R27" s="40"/>
      <c r="S27" s="41"/>
      <c r="T27" s="31"/>
      <c r="U27" s="31"/>
      <c r="V27" s="39"/>
      <c r="W27" s="40"/>
      <c r="X27" s="41"/>
      <c r="Y27" s="39"/>
      <c r="Z27" s="39"/>
      <c r="AA27" s="39"/>
      <c r="AB27" s="40"/>
      <c r="AC27" s="41"/>
    </row>
    <row r="1048570" spans="9:9">
      <c r="I1048570" s="18">
        <f>SUM(I2:I1048569)</f>
        <v>1248.780487804878</v>
      </c>
    </row>
  </sheetData>
  <sheetProtection sheet="1" selectLockedCells="1"/>
  <autoFilter ref="A1:A1048570" xr:uid="{5651AB29-9FEF-ED45-A411-FED2D055C20E}"/>
  <sortState xmlns:xlrd2="http://schemas.microsoft.com/office/spreadsheetml/2017/richdata2" ref="A2:AC1048570">
    <sortCondition ref="AB2:AB1048570"/>
  </sortState>
  <conditionalFormatting sqref="AB1:AB1048576">
    <cfRule type="cellIs" dxfId="41" priority="13" operator="equal">
      <formula>3</formula>
    </cfRule>
    <cfRule type="cellIs" dxfId="40" priority="14" operator="equal">
      <formula>2</formula>
    </cfRule>
    <cfRule type="cellIs" dxfId="39" priority="15" operator="equal">
      <formula>1</formula>
    </cfRule>
  </conditionalFormatting>
  <conditionalFormatting sqref="W1:W1048576">
    <cfRule type="cellIs" dxfId="38" priority="10" operator="equal">
      <formula>3</formula>
    </cfRule>
    <cfRule type="cellIs" dxfId="37" priority="11" operator="equal">
      <formula>2</formula>
    </cfRule>
    <cfRule type="cellIs" dxfId="36" priority="12" operator="equal">
      <formula>1</formula>
    </cfRule>
  </conditionalFormatting>
  <conditionalFormatting sqref="R1:R1048576">
    <cfRule type="cellIs" dxfId="35" priority="7" operator="equal">
      <formula>3</formula>
    </cfRule>
    <cfRule type="cellIs" dxfId="34" priority="8" operator="equal">
      <formula>2</formula>
    </cfRule>
    <cfRule type="cellIs" dxfId="33" priority="9" operator="equal">
      <formula>1</formula>
    </cfRule>
  </conditionalFormatting>
  <conditionalFormatting sqref="M1:M1048576">
    <cfRule type="cellIs" dxfId="32" priority="4" operator="equal">
      <formula>3</formula>
    </cfRule>
    <cfRule type="cellIs" dxfId="31" priority="5" operator="equal">
      <formula>2</formula>
    </cfRule>
    <cfRule type="cellIs" dxfId="30" priority="6" operator="equal">
      <formula>1</formula>
    </cfRule>
  </conditionalFormatting>
  <conditionalFormatting sqref="H1:H1048576">
    <cfRule type="cellIs" dxfId="29" priority="1" operator="equal">
      <formula>3</formula>
    </cfRule>
    <cfRule type="cellIs" dxfId="28" priority="2" operator="equal">
      <formula>2</formula>
    </cfRule>
    <cfRule type="cellIs" dxfId="27" priority="3" operator="equal">
      <formula>1</formula>
    </cfRule>
  </conditionalFormatting>
  <dataValidations count="1">
    <dataValidation type="list" allowBlank="1" showInputMessage="1" showErrorMessage="1" sqref="D2:D1048576" xr:uid="{91F355D0-A290-A042-AA96-6E59B4ADE53A}">
      <formula1>"Yes"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60C69-AB67-F64E-B478-377BE26363DD}">
  <dimension ref="A1:S1048563"/>
  <sheetViews>
    <sheetView zoomScale="85" zoomScaleNormal="85" workbookViewId="0">
      <pane xSplit="3" ySplit="1" topLeftCell="D2" activePane="bottomRight" state="frozen"/>
      <selection activeCell="K28" sqref="K28"/>
      <selection pane="topRight" activeCell="K28" sqref="K28"/>
      <selection pane="bottomLeft" activeCell="K28" sqref="K28"/>
      <selection pane="bottomRight" activeCell="K28" sqref="K28"/>
    </sheetView>
  </sheetViews>
  <sheetFormatPr defaultColWidth="10.875" defaultRowHeight="15.75"/>
  <cols>
    <col min="1" max="1" width="30.5" style="5" bestFit="1" customWidth="1"/>
    <col min="2" max="2" width="10" style="5" customWidth="1"/>
    <col min="3" max="3" width="19.5" style="5" bestFit="1" customWidth="1"/>
    <col min="4" max="4" width="4.5" style="5" customWidth="1"/>
    <col min="5" max="6" width="9.625" style="5" customWidth="1"/>
    <col min="7" max="7" width="10.875" style="10"/>
    <col min="8" max="8" width="10.875" style="11"/>
    <col min="9" max="9" width="10.875" style="18"/>
    <col min="10" max="11" width="10.875" style="7"/>
    <col min="12" max="12" width="10.875" style="10"/>
    <col min="13" max="13" width="10.875" style="11"/>
    <col min="14" max="14" width="10.875" style="18"/>
    <col min="15" max="17" width="10.875" style="10"/>
    <col min="18" max="18" width="10.875" style="11"/>
    <col min="19" max="19" width="10.875" style="18"/>
    <col min="20" max="16384" width="10.875" style="5"/>
  </cols>
  <sheetData>
    <row r="1" spans="1:19" s="4" customFormat="1" ht="115.5">
      <c r="A1" s="4" t="s">
        <v>0</v>
      </c>
      <c r="B1" s="4" t="s">
        <v>30</v>
      </c>
      <c r="C1" s="4" t="s">
        <v>1</v>
      </c>
      <c r="D1" s="4" t="s">
        <v>27</v>
      </c>
      <c r="E1" s="4" t="s">
        <v>65</v>
      </c>
      <c r="F1" s="4" t="s">
        <v>29</v>
      </c>
      <c r="G1" s="12" t="s">
        <v>28</v>
      </c>
      <c r="H1" s="13" t="s">
        <v>230</v>
      </c>
      <c r="I1" s="16" t="s">
        <v>3</v>
      </c>
      <c r="J1" s="6" t="s">
        <v>64</v>
      </c>
      <c r="K1" s="6" t="s">
        <v>35</v>
      </c>
      <c r="L1" s="12" t="s">
        <v>36</v>
      </c>
      <c r="M1" s="13" t="s">
        <v>230</v>
      </c>
      <c r="N1" s="16" t="s">
        <v>9</v>
      </c>
      <c r="O1" s="12" t="s">
        <v>63</v>
      </c>
      <c r="P1" s="12" t="s">
        <v>41</v>
      </c>
      <c r="Q1" s="12" t="s">
        <v>43</v>
      </c>
      <c r="R1" s="13" t="s">
        <v>230</v>
      </c>
      <c r="S1" s="16" t="s">
        <v>42</v>
      </c>
    </row>
    <row r="2" spans="1:19" s="48" customFormat="1">
      <c r="A2" s="43" t="s">
        <v>82</v>
      </c>
      <c r="B2" s="44">
        <v>18</v>
      </c>
      <c r="C2" s="43" t="s">
        <v>256</v>
      </c>
      <c r="D2" s="44"/>
      <c r="E2" s="45">
        <v>0.3</v>
      </c>
      <c r="F2" s="45">
        <v>1.5</v>
      </c>
      <c r="G2" s="46">
        <f>(IF(E2=0, "0.00",10-E2))+F2</f>
        <v>11.2</v>
      </c>
      <c r="H2" s="47">
        <f>RANK(G2, $G$2:$G$87, 0)</f>
        <v>1</v>
      </c>
      <c r="I2" s="49">
        <f>IFERROR((G2/'League Calculation'!B$9)*100, "")</f>
        <v>100</v>
      </c>
      <c r="J2" s="45">
        <v>0.85</v>
      </c>
      <c r="K2" s="45">
        <v>0.5</v>
      </c>
      <c r="L2" s="46">
        <f>(IF(J2=0, "0.00",10-J2))+K2</f>
        <v>9.65</v>
      </c>
      <c r="M2" s="47">
        <f>RANK(L2,$L$2:$L$987, 0)</f>
        <v>8</v>
      </c>
      <c r="N2" s="49">
        <f>IFERROR((L2/'League Calculation'!C$9)*100, "")</f>
        <v>86.936936936936945</v>
      </c>
      <c r="O2" s="46">
        <f>E2+J2</f>
        <v>1.1499999999999999</v>
      </c>
      <c r="P2" s="46">
        <f>F2+K2</f>
        <v>2</v>
      </c>
      <c r="Q2" s="46">
        <f>G2+L2</f>
        <v>20.85</v>
      </c>
      <c r="R2" s="47">
        <f>RANK(Q2,$Q$2:$Q$59987, 0)</f>
        <v>1</v>
      </c>
      <c r="S2" s="49">
        <f>IFERROR((Q2/'League Calculation'!J$9)*100, "")</f>
        <v>100</v>
      </c>
    </row>
    <row r="3" spans="1:19" s="37" customFormat="1">
      <c r="A3" s="42" t="s">
        <v>98</v>
      </c>
      <c r="B3">
        <v>12</v>
      </c>
      <c r="C3" s="42" t="s">
        <v>121</v>
      </c>
      <c r="D3"/>
      <c r="E3" s="31">
        <v>0.4</v>
      </c>
      <c r="F3" s="31">
        <v>1.5</v>
      </c>
      <c r="G3" s="32">
        <f>(IF(E3=0, "0.00",10-E3))+F3</f>
        <v>11.1</v>
      </c>
      <c r="H3" s="33">
        <f>RANK(G3, $G$2:$G$87, 0)</f>
        <v>2</v>
      </c>
      <c r="I3" s="17">
        <f>IFERROR((G3/'League Calculation'!B$9)*100, "")</f>
        <v>99.107142857142861</v>
      </c>
      <c r="J3" s="31">
        <v>1.2330000000000001</v>
      </c>
      <c r="K3" s="31">
        <v>0</v>
      </c>
      <c r="L3" s="32">
        <f>(IF(J3=0, "0.00",10-J3))+K3</f>
        <v>8.7669999999999995</v>
      </c>
      <c r="M3" s="33">
        <f>RANK(L3,$L$2:$L$987, 0)</f>
        <v>9</v>
      </c>
      <c r="N3" s="17">
        <f>IFERROR((L3/'League Calculation'!C$9)*100, "")</f>
        <v>78.981981981981974</v>
      </c>
      <c r="O3" s="32">
        <f>E3+J3</f>
        <v>1.633</v>
      </c>
      <c r="P3" s="32">
        <f>F3+K3</f>
        <v>1.5</v>
      </c>
      <c r="Q3" s="32">
        <f>G3+L3</f>
        <v>19.866999999999997</v>
      </c>
      <c r="R3" s="33">
        <f>RANK(Q3,$Q$2:$Q$59987, 0)</f>
        <v>2</v>
      </c>
      <c r="S3" s="17">
        <f>IFERROR((Q3/'League Calculation'!J$9)*100, "")</f>
        <v>95.28537170263786</v>
      </c>
    </row>
    <row r="4" spans="1:19" s="30" customFormat="1">
      <c r="A4" s="42" t="s">
        <v>81</v>
      </c>
      <c r="B4">
        <v>2</v>
      </c>
      <c r="C4" s="42" t="s">
        <v>107</v>
      </c>
      <c r="D4"/>
      <c r="E4" s="38">
        <v>1.5</v>
      </c>
      <c r="F4" s="38">
        <v>0</v>
      </c>
      <c r="G4" s="32">
        <f>(IF(E4=0, "0.00",10-E4))+F4</f>
        <v>8.5</v>
      </c>
      <c r="H4" s="33">
        <f>RANK(G4, $G$2:$G$87, 0)</f>
        <v>9</v>
      </c>
      <c r="I4" s="17">
        <f>IFERROR((G4/'League Calculation'!B$9)*100, "")</f>
        <v>75.892857142857153</v>
      </c>
      <c r="J4" s="38">
        <v>0.5</v>
      </c>
      <c r="K4" s="38">
        <v>1.5</v>
      </c>
      <c r="L4" s="32">
        <f>(IF(J4=0, "0.00",10-J4))+K4</f>
        <v>11</v>
      </c>
      <c r="M4" s="33">
        <f>RANK(L4,$L$2:$L$987, 0)</f>
        <v>3</v>
      </c>
      <c r="N4" s="17">
        <f>IFERROR((L4/'League Calculation'!C$9)*100, "")</f>
        <v>99.099099099099092</v>
      </c>
      <c r="O4" s="32">
        <f>E4+J4</f>
        <v>2</v>
      </c>
      <c r="P4" s="32">
        <f>F4+K4</f>
        <v>1.5</v>
      </c>
      <c r="Q4" s="32">
        <f>G4+L4</f>
        <v>19.5</v>
      </c>
      <c r="R4" s="33">
        <f>RANK(Q4,$Q$2:$Q$59987, 0)</f>
        <v>3</v>
      </c>
      <c r="S4" s="17">
        <f>IFERROR((Q4/'League Calculation'!J$9)*100, "")</f>
        <v>93.525179856115102</v>
      </c>
    </row>
    <row r="5" spans="1:19" s="30" customFormat="1">
      <c r="A5" s="42" t="s">
        <v>237</v>
      </c>
      <c r="B5">
        <v>5</v>
      </c>
      <c r="C5" s="42" t="s">
        <v>248</v>
      </c>
      <c r="D5"/>
      <c r="E5" s="31">
        <v>1.7</v>
      </c>
      <c r="F5" s="31">
        <v>0</v>
      </c>
      <c r="G5" s="32">
        <f>(IF(E5=0, "0.00",10-E5))+F5</f>
        <v>8.3000000000000007</v>
      </c>
      <c r="H5" s="33">
        <f>RANK(G5, $G$2:$G$87, 0)</f>
        <v>10</v>
      </c>
      <c r="I5" s="17">
        <f>IFERROR((G5/'League Calculation'!B$9)*100, "")</f>
        <v>74.107142857142875</v>
      </c>
      <c r="J5" s="31">
        <v>0.4</v>
      </c>
      <c r="K5" s="31">
        <v>1.5</v>
      </c>
      <c r="L5" s="32">
        <f>(IF(J5=0, "0.00",10-J5))+K5</f>
        <v>11.1</v>
      </c>
      <c r="M5" s="33">
        <f>RANK(L5,$L$2:$L$987, 0)</f>
        <v>1</v>
      </c>
      <c r="N5" s="17">
        <f>IFERROR((L5/'League Calculation'!C$9)*100, "")</f>
        <v>100</v>
      </c>
      <c r="O5" s="32">
        <f>E5+J5</f>
        <v>2.1</v>
      </c>
      <c r="P5" s="32">
        <f>F5+K5</f>
        <v>1.5</v>
      </c>
      <c r="Q5" s="32">
        <f>G5+L5</f>
        <v>19.399999999999999</v>
      </c>
      <c r="R5" s="33">
        <f>RANK(Q5,$Q$2:$Q$59987, 0)</f>
        <v>4</v>
      </c>
      <c r="S5" s="17">
        <f>IFERROR((Q5/'League Calculation'!J$9)*100, "")</f>
        <v>93.045563549160661</v>
      </c>
    </row>
    <row r="6" spans="1:19" s="30" customFormat="1">
      <c r="A6" s="42" t="s">
        <v>98</v>
      </c>
      <c r="B6">
        <v>11</v>
      </c>
      <c r="C6" s="42" t="s">
        <v>120</v>
      </c>
      <c r="D6"/>
      <c r="E6" s="31">
        <v>0.9</v>
      </c>
      <c r="F6" s="31">
        <v>1.5</v>
      </c>
      <c r="G6" s="32">
        <f>(IF(E6=0, "0.00",10-E6))+F6</f>
        <v>10.6</v>
      </c>
      <c r="H6" s="33">
        <f>RANK(G6, $G$2:$G$87, 0)</f>
        <v>5</v>
      </c>
      <c r="I6" s="17">
        <f>IFERROR((G6/'League Calculation'!B$9)*100, "")</f>
        <v>94.642857142857153</v>
      </c>
      <c r="J6" s="31">
        <v>1.2330000000000001</v>
      </c>
      <c r="K6" s="31">
        <v>0</v>
      </c>
      <c r="L6" s="32">
        <f>(IF(J6=0, "0.00",10-J6))+K6</f>
        <v>8.7669999999999995</v>
      </c>
      <c r="M6" s="33">
        <f>RANK(L6,$L$2:$L$987, 0)</f>
        <v>9</v>
      </c>
      <c r="N6" s="17">
        <f>IFERROR((L6/'League Calculation'!C$9)*100, "")</f>
        <v>78.981981981981974</v>
      </c>
      <c r="O6" s="32">
        <f>E6+J6</f>
        <v>2.133</v>
      </c>
      <c r="P6" s="32">
        <f>F6+K6</f>
        <v>1.5</v>
      </c>
      <c r="Q6" s="32">
        <f>G6+L6</f>
        <v>19.366999999999997</v>
      </c>
      <c r="R6" s="33">
        <f>RANK(Q6,$Q$2:$Q$59987, 0)</f>
        <v>5</v>
      </c>
      <c r="S6" s="17">
        <f>IFERROR((Q6/'League Calculation'!J$9)*100, "")</f>
        <v>92.887290167865686</v>
      </c>
    </row>
    <row r="7" spans="1:19" s="30" customFormat="1">
      <c r="A7" s="42" t="s">
        <v>244</v>
      </c>
      <c r="B7">
        <v>6</v>
      </c>
      <c r="C7" s="42" t="s">
        <v>249</v>
      </c>
      <c r="D7"/>
      <c r="E7" s="31">
        <v>1.8</v>
      </c>
      <c r="F7" s="31">
        <v>0</v>
      </c>
      <c r="G7" s="32">
        <f>(IF(E7=0, "0.00",10-E7))+F7</f>
        <v>8.1999999999999993</v>
      </c>
      <c r="H7" s="33">
        <f>RANK(G7, $G$2:$G$87, 0)</f>
        <v>11</v>
      </c>
      <c r="I7" s="17">
        <f>IFERROR((G7/'League Calculation'!B$9)*100, "")</f>
        <v>73.214285714285708</v>
      </c>
      <c r="J7" s="31">
        <v>0.45</v>
      </c>
      <c r="K7" s="31">
        <v>1.5</v>
      </c>
      <c r="L7" s="32">
        <f>(IF(J7=0, "0.00",10-J7))+K7</f>
        <v>11.05</v>
      </c>
      <c r="M7" s="33">
        <f>RANK(L7,$L$2:$L$987, 0)</f>
        <v>2</v>
      </c>
      <c r="N7" s="17">
        <f>IFERROR((L7/'League Calculation'!C$9)*100, "")</f>
        <v>99.549549549549553</v>
      </c>
      <c r="O7" s="32">
        <f>E7+J7</f>
        <v>2.25</v>
      </c>
      <c r="P7" s="32">
        <f>F7+K7</f>
        <v>1.5</v>
      </c>
      <c r="Q7" s="32">
        <f>G7+L7</f>
        <v>19.25</v>
      </c>
      <c r="R7" s="33">
        <f>RANK(Q7,$Q$2:$Q$59987, 0)</f>
        <v>6</v>
      </c>
      <c r="S7" s="17">
        <f>IFERROR((Q7/'League Calculation'!J$9)*100, "")</f>
        <v>92.326139088729008</v>
      </c>
    </row>
    <row r="8" spans="1:19" s="30" customFormat="1">
      <c r="A8" s="42" t="s">
        <v>244</v>
      </c>
      <c r="B8">
        <v>7</v>
      </c>
      <c r="C8" s="42" t="s">
        <v>250</v>
      </c>
      <c r="D8"/>
      <c r="E8" s="31">
        <v>1.8</v>
      </c>
      <c r="F8" s="31">
        <v>0</v>
      </c>
      <c r="G8" s="32">
        <f>(IF(E8=0, "0.00",10-E8))+F8</f>
        <v>8.1999999999999993</v>
      </c>
      <c r="H8" s="33">
        <f>RANK(G8, $G$2:$G$87, 0)</f>
        <v>11</v>
      </c>
      <c r="I8" s="17">
        <f>IFERROR((G8/'League Calculation'!B$9)*100, "")</f>
        <v>73.214285714285708</v>
      </c>
      <c r="J8" s="31">
        <v>0.6</v>
      </c>
      <c r="K8" s="31">
        <v>1.5</v>
      </c>
      <c r="L8" s="32">
        <f>(IF(J8=0, "0.00",10-J8))+K8</f>
        <v>10.9</v>
      </c>
      <c r="M8" s="33">
        <f>RANK(L8,$L$2:$L$987, 0)</f>
        <v>5</v>
      </c>
      <c r="N8" s="17">
        <f>IFERROR((L8/'League Calculation'!C$9)*100, "")</f>
        <v>98.198198198198199</v>
      </c>
      <c r="O8" s="32">
        <f>E8+J8</f>
        <v>2.4</v>
      </c>
      <c r="P8" s="32">
        <f>F8+K8</f>
        <v>1.5</v>
      </c>
      <c r="Q8" s="32">
        <f>G8+L8</f>
        <v>19.100000000000001</v>
      </c>
      <c r="R8" s="33">
        <f>RANK(Q8,$Q$2:$Q$59987, 0)</f>
        <v>7</v>
      </c>
      <c r="S8" s="17">
        <f>IFERROR((Q8/'League Calculation'!J$9)*100, "")</f>
        <v>91.606714628297354</v>
      </c>
    </row>
    <row r="9" spans="1:19" s="30" customFormat="1">
      <c r="A9" s="42" t="s">
        <v>98</v>
      </c>
      <c r="B9">
        <v>10</v>
      </c>
      <c r="C9" s="42" t="s">
        <v>251</v>
      </c>
      <c r="D9" s="42" t="s">
        <v>125</v>
      </c>
      <c r="E9" s="31">
        <v>0.6</v>
      </c>
      <c r="F9" s="31">
        <v>1.5</v>
      </c>
      <c r="G9" s="32">
        <f>(IF(E9=0, "0.00",10-E9))+F9</f>
        <v>10.9</v>
      </c>
      <c r="H9" s="33">
        <f>RANK(G9, $G$2:$G$87, 0)</f>
        <v>4</v>
      </c>
      <c r="I9" s="17">
        <f>IFERROR((G9/'League Calculation'!B$9)*100, "")</f>
        <v>97.321428571428584</v>
      </c>
      <c r="J9" s="31">
        <v>1.8660000000000001</v>
      </c>
      <c r="K9" s="31">
        <v>0</v>
      </c>
      <c r="L9" s="32">
        <f>(IF(J9=0, "0.00",10-J9))+K9</f>
        <v>8.1340000000000003</v>
      </c>
      <c r="M9" s="33">
        <f>RANK(L9,$L$2:$L$987, 0)</f>
        <v>12</v>
      </c>
      <c r="N9" s="17">
        <f>IFERROR((L9/'League Calculation'!C$9)*100, "")</f>
        <v>73.27927927927928</v>
      </c>
      <c r="O9" s="32">
        <f>E9+J9</f>
        <v>2.4660000000000002</v>
      </c>
      <c r="P9" s="32">
        <f>F9+K9</f>
        <v>1.5</v>
      </c>
      <c r="Q9" s="32">
        <f>G9+L9</f>
        <v>19.033999999999999</v>
      </c>
      <c r="R9" s="33">
        <f>RANK(Q9,$Q$2:$Q$59987, 0)</f>
        <v>8</v>
      </c>
      <c r="S9" s="17">
        <f>IFERROR((Q9/'League Calculation'!J$9)*100, "")</f>
        <v>91.290167865707431</v>
      </c>
    </row>
    <row r="10" spans="1:19" s="30" customFormat="1">
      <c r="A10" s="42" t="s">
        <v>82</v>
      </c>
      <c r="B10">
        <v>17</v>
      </c>
      <c r="C10" s="42" t="s">
        <v>255</v>
      </c>
      <c r="D10"/>
      <c r="E10" s="31">
        <v>0.9</v>
      </c>
      <c r="F10" s="31">
        <v>1.5</v>
      </c>
      <c r="G10" s="32">
        <f>(IF(E10=0, "0.00",10-E10))+F10</f>
        <v>10.6</v>
      </c>
      <c r="H10" s="33">
        <f>RANK(G10, $G$2:$G$87, 0)</f>
        <v>5</v>
      </c>
      <c r="I10" s="17">
        <f>IFERROR((G10/'League Calculation'!B$9)*100, "")</f>
        <v>94.642857142857153</v>
      </c>
      <c r="J10" s="31">
        <v>1.8</v>
      </c>
      <c r="K10" s="31">
        <v>0</v>
      </c>
      <c r="L10" s="32">
        <f>(IF(J10=0, "0.00",10-J10))+K10</f>
        <v>8.1999999999999993</v>
      </c>
      <c r="M10" s="33">
        <f>RANK(L10,$L$2:$L$987, 0)</f>
        <v>11</v>
      </c>
      <c r="N10" s="17">
        <f>IFERROR((L10/'League Calculation'!C$9)*100, "")</f>
        <v>73.873873873873876</v>
      </c>
      <c r="O10" s="32">
        <f>E10+J10</f>
        <v>2.7</v>
      </c>
      <c r="P10" s="32">
        <f>F10+K10</f>
        <v>1.5</v>
      </c>
      <c r="Q10" s="32">
        <f>G10+L10</f>
        <v>18.799999999999997</v>
      </c>
      <c r="R10" s="33">
        <f>RANK(Q10,$Q$2:$Q$59987, 0)</f>
        <v>9</v>
      </c>
      <c r="S10" s="17">
        <f>IFERROR((Q10/'League Calculation'!J$9)*100, "")</f>
        <v>90.167865707434032</v>
      </c>
    </row>
    <row r="11" spans="1:19" s="30" customFormat="1">
      <c r="A11" s="42" t="s">
        <v>97</v>
      </c>
      <c r="B11">
        <v>9</v>
      </c>
      <c r="C11" s="42" t="s">
        <v>119</v>
      </c>
      <c r="D11"/>
      <c r="E11" s="31">
        <v>2.1</v>
      </c>
      <c r="F11" s="31">
        <v>0</v>
      </c>
      <c r="G11" s="32">
        <f>(IF(E11=0, "0.00",10-E11))+F11</f>
        <v>7.9</v>
      </c>
      <c r="H11" s="33">
        <f>RANK(G11, $G$2:$G$87, 0)</f>
        <v>14</v>
      </c>
      <c r="I11" s="17">
        <f>IFERROR((G11/'League Calculation'!B$9)*100, "")</f>
        <v>70.535714285714292</v>
      </c>
      <c r="J11" s="31">
        <v>0.35</v>
      </c>
      <c r="K11" s="31">
        <v>1</v>
      </c>
      <c r="L11" s="32">
        <f>(IF(J11=0, "0.00",10-J11))+K11</f>
        <v>10.65</v>
      </c>
      <c r="M11" s="33">
        <f>RANK(L11,$L$2:$L$987, 0)</f>
        <v>6</v>
      </c>
      <c r="N11" s="17">
        <f>IFERROR((L11/'League Calculation'!C$9)*100, "")</f>
        <v>95.945945945945951</v>
      </c>
      <c r="O11" s="32">
        <f>E11+J11</f>
        <v>2.4500000000000002</v>
      </c>
      <c r="P11" s="32">
        <f>F11+K11</f>
        <v>1</v>
      </c>
      <c r="Q11" s="32">
        <f>G11+L11</f>
        <v>18.55</v>
      </c>
      <c r="R11" s="33">
        <f>RANK(Q11,$Q$2:$Q$59987, 0)</f>
        <v>10</v>
      </c>
      <c r="S11" s="17">
        <f>IFERROR((Q11/'League Calculation'!J$9)*100, "")</f>
        <v>88.968824940047966</v>
      </c>
    </row>
    <row r="12" spans="1:19" s="30" customFormat="1">
      <c r="A12" s="42" t="s">
        <v>84</v>
      </c>
      <c r="B12">
        <v>1</v>
      </c>
      <c r="C12" s="42" t="s">
        <v>245</v>
      </c>
      <c r="D12"/>
      <c r="E12" s="38">
        <v>2.5</v>
      </c>
      <c r="F12" s="38">
        <v>0</v>
      </c>
      <c r="G12" s="32">
        <f>(IF(E12=0, "0.00",10-E12))+F12</f>
        <v>7.5</v>
      </c>
      <c r="H12" s="33">
        <f>RANK(G12, $G$2:$G$87, 0)</f>
        <v>15</v>
      </c>
      <c r="I12" s="17">
        <f>IFERROR((G12/'League Calculation'!B$9)*100, "")</f>
        <v>66.964285714285722</v>
      </c>
      <c r="J12" s="38">
        <v>0.5</v>
      </c>
      <c r="K12" s="38">
        <v>1.5</v>
      </c>
      <c r="L12" s="32">
        <f>(IF(J12=0, "0.00",10-J12))+K12</f>
        <v>11</v>
      </c>
      <c r="M12" s="33">
        <f>RANK(L12,$L$2:$L$987, 0)</f>
        <v>3</v>
      </c>
      <c r="N12" s="17">
        <f>IFERROR((L12/'League Calculation'!C$9)*100, "")</f>
        <v>99.099099099099092</v>
      </c>
      <c r="O12" s="32">
        <f>E12+J12</f>
        <v>3</v>
      </c>
      <c r="P12" s="32">
        <f>F12+K12</f>
        <v>1.5</v>
      </c>
      <c r="Q12" s="32">
        <f>G12+L12</f>
        <v>18.5</v>
      </c>
      <c r="R12" s="33">
        <f>RANK(Q12,$Q$2:$Q$59987, 0)</f>
        <v>11</v>
      </c>
      <c r="S12" s="17">
        <f>IFERROR((Q12/'League Calculation'!J$9)*100, "")</f>
        <v>88.729016786570739</v>
      </c>
    </row>
    <row r="13" spans="1:19" s="30" customFormat="1">
      <c r="A13" s="42" t="s">
        <v>81</v>
      </c>
      <c r="B13">
        <v>3</v>
      </c>
      <c r="C13" s="42" t="s">
        <v>246</v>
      </c>
      <c r="D13"/>
      <c r="E13" s="31">
        <v>2.0499999999999998</v>
      </c>
      <c r="F13" s="31">
        <v>0</v>
      </c>
      <c r="G13" s="32">
        <f>(IF(E13=0, "0.00",10-E13))+F13</f>
        <v>7.95</v>
      </c>
      <c r="H13" s="33">
        <f>RANK(G13, $G$2:$G$87, 0)</f>
        <v>13</v>
      </c>
      <c r="I13" s="17">
        <f>IFERROR((G13/'League Calculation'!B$9)*100, "")</f>
        <v>70.982142857142861</v>
      </c>
      <c r="J13" s="31">
        <v>1.3</v>
      </c>
      <c r="K13" s="31">
        <v>1.5</v>
      </c>
      <c r="L13" s="32">
        <f>(IF(J13=0, "0.00",10-J13))+K13</f>
        <v>10.199999999999999</v>
      </c>
      <c r="M13" s="33">
        <f>RANK(L13,$L$2:$L$987, 0)</f>
        <v>7</v>
      </c>
      <c r="N13" s="17">
        <f>IFERROR((L13/'League Calculation'!C$9)*100, "")</f>
        <v>91.891891891891888</v>
      </c>
      <c r="O13" s="32">
        <f>E13+J13</f>
        <v>3.3499999999999996</v>
      </c>
      <c r="P13" s="32">
        <f>F13+K13</f>
        <v>1.5</v>
      </c>
      <c r="Q13" s="32">
        <f>G13+L13</f>
        <v>18.149999999999999</v>
      </c>
      <c r="R13" s="33">
        <f>RANK(Q13,$Q$2:$Q$59987, 0)</f>
        <v>12</v>
      </c>
      <c r="S13" s="17">
        <f>IFERROR((Q13/'League Calculation'!J$9)*100, "")</f>
        <v>87.050359712230204</v>
      </c>
    </row>
    <row r="14" spans="1:19" s="30" customFormat="1">
      <c r="A14" s="42" t="s">
        <v>83</v>
      </c>
      <c r="B14">
        <v>19</v>
      </c>
      <c r="C14" s="42" t="s">
        <v>124</v>
      </c>
      <c r="D14" s="42" t="s">
        <v>125</v>
      </c>
      <c r="E14" s="31">
        <v>1.2</v>
      </c>
      <c r="F14" s="31">
        <v>1.5</v>
      </c>
      <c r="G14" s="32">
        <f>(IF(E14=0, "0.00",10-E14))+F14</f>
        <v>10.3</v>
      </c>
      <c r="H14" s="33">
        <f>RANK(G14, $G$2:$G$87, 0)</f>
        <v>7</v>
      </c>
      <c r="I14" s="17">
        <f>IFERROR((G14/'League Calculation'!B$9)*100, "")</f>
        <v>91.964285714285737</v>
      </c>
      <c r="J14" s="31">
        <v>2.35</v>
      </c>
      <c r="K14" s="31">
        <v>0</v>
      </c>
      <c r="L14" s="32">
        <f>(IF(J14=0, "0.00",10-J14))+K14</f>
        <v>7.65</v>
      </c>
      <c r="M14" s="33">
        <f>RANK(L14,$L$2:$L$987, 0)</f>
        <v>14</v>
      </c>
      <c r="N14" s="17">
        <f>IFERROR((L14/'League Calculation'!C$9)*100, "")</f>
        <v>68.918918918918919</v>
      </c>
      <c r="O14" s="32">
        <f>E14+J14</f>
        <v>3.55</v>
      </c>
      <c r="P14" s="32">
        <f>F14+K14</f>
        <v>1.5</v>
      </c>
      <c r="Q14" s="32">
        <f>G14+L14</f>
        <v>17.950000000000003</v>
      </c>
      <c r="R14" s="33">
        <f>RANK(Q14,$Q$2:$Q$59987, 0)</f>
        <v>13</v>
      </c>
      <c r="S14" s="17">
        <f>IFERROR((Q14/'League Calculation'!J$9)*100, "")</f>
        <v>86.091127098321351</v>
      </c>
    </row>
    <row r="15" spans="1:19" s="30" customFormat="1">
      <c r="A15" s="42" t="s">
        <v>98</v>
      </c>
      <c r="B15">
        <v>15</v>
      </c>
      <c r="C15" s="42" t="s">
        <v>253</v>
      </c>
      <c r="D15"/>
      <c r="E15" s="31">
        <v>0.8</v>
      </c>
      <c r="F15" s="31">
        <v>0.5</v>
      </c>
      <c r="G15" s="32">
        <f>(IF(E15=0, "0.00",10-E15))+F15</f>
        <v>9.6999999999999993</v>
      </c>
      <c r="H15" s="33">
        <f>RANK(G15, $G$2:$G$87, 0)</f>
        <v>8</v>
      </c>
      <c r="I15" s="17">
        <f>IFERROR((G15/'League Calculation'!B$9)*100, "")</f>
        <v>86.607142857142861</v>
      </c>
      <c r="J15" s="31">
        <v>2.1</v>
      </c>
      <c r="K15" s="31">
        <v>0</v>
      </c>
      <c r="L15" s="32">
        <f>(IF(J15=0, "0.00",10-J15))+K15</f>
        <v>7.9</v>
      </c>
      <c r="M15" s="33">
        <f>RANK(L15,$L$2:$L$987, 0)</f>
        <v>13</v>
      </c>
      <c r="N15" s="17">
        <f>IFERROR((L15/'League Calculation'!C$9)*100, "")</f>
        <v>71.171171171171181</v>
      </c>
      <c r="O15" s="32">
        <f>E15+J15</f>
        <v>2.9000000000000004</v>
      </c>
      <c r="P15" s="32">
        <f>F15+K15</f>
        <v>0.5</v>
      </c>
      <c r="Q15" s="32">
        <f>G15+L15</f>
        <v>17.600000000000001</v>
      </c>
      <c r="R15" s="33">
        <f>RANK(Q15,$Q$2:$Q$59987, 0)</f>
        <v>14</v>
      </c>
      <c r="S15" s="17">
        <f>IFERROR((Q15/'League Calculation'!J$9)*100, "")</f>
        <v>84.412470023980816</v>
      </c>
    </row>
    <row r="16" spans="1:19" s="30" customFormat="1">
      <c r="A16" s="42" t="s">
        <v>98</v>
      </c>
      <c r="B16">
        <v>16</v>
      </c>
      <c r="C16" s="42" t="s">
        <v>254</v>
      </c>
      <c r="D16"/>
      <c r="E16" s="31">
        <v>0.4</v>
      </c>
      <c r="F16" s="31">
        <v>1.5</v>
      </c>
      <c r="G16" s="32">
        <f>(IF(E16=0, "0.00",10-E16))+F16</f>
        <v>11.1</v>
      </c>
      <c r="H16" s="33">
        <f>RANK(G16, $G$2:$G$87, 0)</f>
        <v>2</v>
      </c>
      <c r="I16" s="17">
        <f>IFERROR((G16/'League Calculation'!B$9)*100, "")</f>
        <v>99.107142857142861</v>
      </c>
      <c r="J16" s="31">
        <v>0</v>
      </c>
      <c r="K16" s="31">
        <v>0</v>
      </c>
      <c r="L16" s="32">
        <f>(IF(J16=0, "0.00",10-J16))+K16</f>
        <v>0</v>
      </c>
      <c r="M16" s="33">
        <f>RANK(L16,$L$2:$L$987, 0)</f>
        <v>15</v>
      </c>
      <c r="N16" s="17">
        <f>IFERROR((L16/'League Calculation'!C$9)*100, "")</f>
        <v>0</v>
      </c>
      <c r="O16" s="32">
        <f>E16+J16</f>
        <v>0.4</v>
      </c>
      <c r="P16" s="32">
        <f>F16+K16</f>
        <v>1.5</v>
      </c>
      <c r="Q16" s="32">
        <f>G16+L16</f>
        <v>11.1</v>
      </c>
      <c r="R16" s="33">
        <f>RANK(Q16,$Q$2:$Q$59987, 0)</f>
        <v>15</v>
      </c>
      <c r="S16" s="17">
        <f>IFERROR((Q16/'League Calculation'!J$9)*100, "")</f>
        <v>53.237410071942435</v>
      </c>
    </row>
    <row r="17" spans="1:19" s="30" customFormat="1">
      <c r="A17" s="42" t="s">
        <v>237</v>
      </c>
      <c r="B17">
        <v>4</v>
      </c>
      <c r="C17" s="42" t="s">
        <v>247</v>
      </c>
      <c r="D17"/>
      <c r="E17" s="31">
        <v>0</v>
      </c>
      <c r="F17" s="31">
        <v>0</v>
      </c>
      <c r="G17" s="32">
        <f>(IF(E17=0, "0.00",10-E17))+F17</f>
        <v>0</v>
      </c>
      <c r="H17" s="33">
        <f>RANK(G17, $G$2:$G$87, 0)</f>
        <v>16</v>
      </c>
      <c r="I17" s="17">
        <f>IFERROR((G17/'League Calculation'!B$9)*100, "")</f>
        <v>0</v>
      </c>
      <c r="J17" s="31">
        <v>0</v>
      </c>
      <c r="K17" s="31">
        <v>0</v>
      </c>
      <c r="L17" s="32">
        <f>(IF(J17=0, "0.00",10-J17))+K17</f>
        <v>0</v>
      </c>
      <c r="M17" s="33">
        <f>RANK(L17,$L$2:$L$987, 0)</f>
        <v>15</v>
      </c>
      <c r="N17" s="17">
        <f>IFERROR((L17/'League Calculation'!C$9)*100, "")</f>
        <v>0</v>
      </c>
      <c r="O17" s="32">
        <f>E17+J17</f>
        <v>0</v>
      </c>
      <c r="P17" s="32">
        <f>F17+K17</f>
        <v>0</v>
      </c>
      <c r="Q17" s="32">
        <f>G17+L17</f>
        <v>0</v>
      </c>
      <c r="R17" s="33">
        <f>RANK(Q17,$Q$2:$Q$59987, 0)</f>
        <v>16</v>
      </c>
      <c r="S17" s="17">
        <f>IFERROR((Q17/'League Calculation'!J$9)*100, "")</f>
        <v>0</v>
      </c>
    </row>
    <row r="18" spans="1:19" s="30" customFormat="1">
      <c r="A18" s="42" t="s">
        <v>69</v>
      </c>
      <c r="B18">
        <v>8</v>
      </c>
      <c r="C18" s="42" t="s">
        <v>118</v>
      </c>
      <c r="D18"/>
      <c r="E18" s="31">
        <v>0</v>
      </c>
      <c r="F18" s="31">
        <v>0</v>
      </c>
      <c r="G18" s="32">
        <f>(IF(E18=0, "0.00",10-E18))+F18</f>
        <v>0</v>
      </c>
      <c r="H18" s="33">
        <f>RANK(G18, $G$2:$G$87, 0)</f>
        <v>16</v>
      </c>
      <c r="I18" s="17">
        <f>IFERROR((G18/'League Calculation'!B$9)*100, "")</f>
        <v>0</v>
      </c>
      <c r="J18" s="31">
        <v>0</v>
      </c>
      <c r="K18" s="31">
        <v>0</v>
      </c>
      <c r="L18" s="32">
        <f>(IF(J18=0, "0.00",10-J18))+K18</f>
        <v>0</v>
      </c>
      <c r="M18" s="33">
        <f>RANK(L18,$L$2:$L$987, 0)</f>
        <v>15</v>
      </c>
      <c r="N18" s="17">
        <f>IFERROR((L18/'League Calculation'!C$9)*100, "")</f>
        <v>0</v>
      </c>
      <c r="O18" s="32">
        <f>E18+J18</f>
        <v>0</v>
      </c>
      <c r="P18" s="32">
        <f>F18+K18</f>
        <v>0</v>
      </c>
      <c r="Q18" s="32">
        <f>G18+L18</f>
        <v>0</v>
      </c>
      <c r="R18" s="33">
        <f>RANK(Q18,$Q$2:$Q$59987, 0)</f>
        <v>16</v>
      </c>
      <c r="S18" s="17">
        <f>IFERROR((Q18/'League Calculation'!J$9)*100, "")</f>
        <v>0</v>
      </c>
    </row>
    <row r="19" spans="1:19" s="30" customFormat="1">
      <c r="A19" s="42" t="s">
        <v>98</v>
      </c>
      <c r="B19">
        <v>13</v>
      </c>
      <c r="C19" s="42" t="s">
        <v>122</v>
      </c>
      <c r="D19"/>
      <c r="E19" s="31">
        <v>0</v>
      </c>
      <c r="F19" s="31">
        <v>0</v>
      </c>
      <c r="G19" s="32">
        <f>(IF(E19=0, "0.00",10-E19))+F19</f>
        <v>0</v>
      </c>
      <c r="H19" s="33">
        <f>RANK(G19, $G$2:$G$87, 0)</f>
        <v>16</v>
      </c>
      <c r="I19" s="17">
        <f>IFERROR((G19/'League Calculation'!B$9)*100, "")</f>
        <v>0</v>
      </c>
      <c r="J19" s="31">
        <v>0</v>
      </c>
      <c r="K19" s="31">
        <v>0</v>
      </c>
      <c r="L19" s="32">
        <f>(IF(J19=0, "0.00",10-J19))+K19</f>
        <v>0</v>
      </c>
      <c r="M19" s="33">
        <f>RANK(L19,$L$2:$L$987, 0)</f>
        <v>15</v>
      </c>
      <c r="N19" s="17">
        <f>IFERROR((L19/'League Calculation'!C$9)*100, "")</f>
        <v>0</v>
      </c>
      <c r="O19" s="32">
        <f>E19+J19</f>
        <v>0</v>
      </c>
      <c r="P19" s="32">
        <f>F19+K19</f>
        <v>0</v>
      </c>
      <c r="Q19" s="32">
        <f>G19+L19</f>
        <v>0</v>
      </c>
      <c r="R19" s="33">
        <f>RANK(Q19,$Q$2:$Q$59987, 0)</f>
        <v>16</v>
      </c>
      <c r="S19" s="17">
        <f>IFERROR((Q19/'League Calculation'!J$9)*100, "")</f>
        <v>0</v>
      </c>
    </row>
    <row r="20" spans="1:19" s="30" customFormat="1">
      <c r="A20" s="42" t="s">
        <v>98</v>
      </c>
      <c r="B20">
        <v>14</v>
      </c>
      <c r="C20" s="42" t="s">
        <v>252</v>
      </c>
      <c r="D20"/>
      <c r="E20" s="31">
        <v>0</v>
      </c>
      <c r="F20" s="31">
        <v>0</v>
      </c>
      <c r="G20" s="32">
        <f>(IF(E20=0, "0.00",10-E20))+F20</f>
        <v>0</v>
      </c>
      <c r="H20" s="33">
        <f>RANK(G20, $G$2:$G$87, 0)</f>
        <v>16</v>
      </c>
      <c r="I20" s="17">
        <f>IFERROR((G20/'League Calculation'!B$9)*100, "")</f>
        <v>0</v>
      </c>
      <c r="J20" s="31">
        <v>0</v>
      </c>
      <c r="K20" s="31">
        <v>0</v>
      </c>
      <c r="L20" s="32">
        <f>(IF(J20=0, "0.00",10-J20))+K20</f>
        <v>0</v>
      </c>
      <c r="M20" s="33">
        <f>RANK(L20,$L$2:$L$987, 0)</f>
        <v>15</v>
      </c>
      <c r="N20" s="17">
        <f>IFERROR((L20/'League Calculation'!C$9)*100, "")</f>
        <v>0</v>
      </c>
      <c r="O20" s="32">
        <f>E20+J20</f>
        <v>0</v>
      </c>
      <c r="P20" s="32">
        <f>F20+K20</f>
        <v>0</v>
      </c>
      <c r="Q20" s="32">
        <f>G20+L20</f>
        <v>0</v>
      </c>
      <c r="R20" s="33">
        <f>RANK(Q20,$Q$2:$Q$59987, 0)</f>
        <v>16</v>
      </c>
      <c r="S20" s="17">
        <f>IFERROR((Q20/'League Calculation'!J$9)*100, "")</f>
        <v>0</v>
      </c>
    </row>
    <row r="1048563" spans="8:9">
      <c r="H1048563" s="11">
        <f>SUM(H6)</f>
        <v>5</v>
      </c>
      <c r="I1048563" s="18">
        <f>SUM(I2:I1048562)</f>
        <v>1268.3035714285716</v>
      </c>
    </row>
  </sheetData>
  <sheetProtection sheet="1" objects="1" scenarios="1" selectLockedCells="1"/>
  <autoFilter ref="A1:A1048563" xr:uid="{6BAAF1A2-D2D6-4B48-870F-8078F5F986F2}"/>
  <sortState xmlns:xlrd2="http://schemas.microsoft.com/office/spreadsheetml/2017/richdata2" ref="A2:S20">
    <sortCondition ref="R2:R20"/>
  </sortState>
  <conditionalFormatting sqref="H1:H1048576 M1:M1048576 R1:R1048576">
    <cfRule type="cellIs" dxfId="26" priority="13" operator="equal">
      <formula>3</formula>
    </cfRule>
    <cfRule type="cellIs" dxfId="25" priority="14" operator="equal">
      <formula>2</formula>
    </cfRule>
    <cfRule type="cellIs" dxfId="24" priority="15" operator="equal">
      <formula>1</formula>
    </cfRule>
  </conditionalFormatting>
  <dataValidations count="1">
    <dataValidation type="list" allowBlank="1" showInputMessage="1" showErrorMessage="1" sqref="D2:D21 D22:D1048576" xr:uid="{5C2736D8-6D55-4844-B357-BE5844F46FFE}">
      <formula1>"Yes"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FB56DA-8F91-104E-A18C-973B6D793380}">
  <dimension ref="A1:AI1048576"/>
  <sheetViews>
    <sheetView zoomScale="85" zoomScaleNormal="85" workbookViewId="0">
      <pane xSplit="3" ySplit="1" topLeftCell="N2" activePane="bottomRight" state="frozen"/>
      <selection activeCell="K28" sqref="K28"/>
      <selection pane="topRight" activeCell="K28" sqref="K28"/>
      <selection pane="bottomLeft" activeCell="K28" sqref="K28"/>
      <selection pane="bottomRight" activeCell="K28" sqref="K28"/>
    </sheetView>
  </sheetViews>
  <sheetFormatPr defaultColWidth="10.875" defaultRowHeight="15.75"/>
  <cols>
    <col min="1" max="1" width="30.5" style="5" bestFit="1" customWidth="1"/>
    <col min="2" max="2" width="6.625" style="5" customWidth="1"/>
    <col min="3" max="3" width="17.875" style="5" bestFit="1" customWidth="1"/>
    <col min="4" max="6" width="10" style="5" customWidth="1"/>
    <col min="7" max="7" width="10.875" style="10"/>
    <col min="8" max="8" width="10.875" style="11"/>
    <col min="9" max="9" width="10.875" style="18"/>
    <col min="10" max="11" width="10.875" style="7"/>
    <col min="12" max="12" width="10.875" style="10"/>
    <col min="13" max="13" width="10.875" style="11"/>
    <col min="14" max="14" width="10.875" style="18"/>
    <col min="15" max="16" width="10.875" style="7"/>
    <col min="17" max="17" width="10.875" style="10"/>
    <col min="18" max="18" width="10.875" style="11"/>
    <col min="19" max="19" width="10.875" style="18"/>
    <col min="20" max="21" width="10.875" style="7"/>
    <col min="22" max="22" width="10.875" style="10"/>
    <col min="23" max="24" width="10.875" style="7"/>
    <col min="25" max="25" width="10.875" style="10"/>
    <col min="26" max="27" width="0" style="10" hidden="1" customWidth="1"/>
    <col min="28" max="28" width="10.875" style="10"/>
    <col min="29" max="29" width="10.875" style="11"/>
    <col min="30" max="30" width="10.875" style="18"/>
    <col min="31" max="33" width="10.875" style="10"/>
    <col min="34" max="34" width="10.875" style="11"/>
    <col min="35" max="35" width="10.875" style="18"/>
    <col min="36" max="16384" width="10.875" style="11"/>
  </cols>
  <sheetData>
    <row r="1" spans="1:35" s="9" customFormat="1" ht="115.5">
      <c r="A1" s="4" t="s">
        <v>0</v>
      </c>
      <c r="B1" s="4" t="s">
        <v>30</v>
      </c>
      <c r="C1" s="4" t="s">
        <v>1</v>
      </c>
      <c r="D1" s="4" t="s">
        <v>27</v>
      </c>
      <c r="E1" s="4" t="s">
        <v>65</v>
      </c>
      <c r="F1" s="4" t="s">
        <v>29</v>
      </c>
      <c r="G1" s="12" t="s">
        <v>28</v>
      </c>
      <c r="H1" s="13" t="s">
        <v>230</v>
      </c>
      <c r="I1" s="16" t="s">
        <v>3</v>
      </c>
      <c r="J1" s="6" t="s">
        <v>67</v>
      </c>
      <c r="K1" s="6" t="s">
        <v>44</v>
      </c>
      <c r="L1" s="12" t="s">
        <v>45</v>
      </c>
      <c r="M1" s="13" t="s">
        <v>230</v>
      </c>
      <c r="N1" s="16" t="s">
        <v>23</v>
      </c>
      <c r="O1" s="6" t="s">
        <v>68</v>
      </c>
      <c r="P1" s="6" t="s">
        <v>46</v>
      </c>
      <c r="Q1" s="12" t="s">
        <v>47</v>
      </c>
      <c r="R1" s="13" t="s">
        <v>230</v>
      </c>
      <c r="S1" s="16" t="s">
        <v>24</v>
      </c>
      <c r="T1" s="6" t="s">
        <v>59</v>
      </c>
      <c r="U1" s="6" t="s">
        <v>49</v>
      </c>
      <c r="V1" s="12" t="s">
        <v>51</v>
      </c>
      <c r="W1" s="6" t="s">
        <v>60</v>
      </c>
      <c r="X1" s="6" t="s">
        <v>50</v>
      </c>
      <c r="Y1" s="12" t="s">
        <v>52</v>
      </c>
      <c r="Z1" s="12" t="s">
        <v>66</v>
      </c>
      <c r="AA1" s="12" t="s">
        <v>56</v>
      </c>
      <c r="AB1" s="12" t="s">
        <v>53</v>
      </c>
      <c r="AC1" s="13" t="s">
        <v>230</v>
      </c>
      <c r="AD1" s="16" t="s">
        <v>9</v>
      </c>
      <c r="AE1" s="12" t="s">
        <v>63</v>
      </c>
      <c r="AF1" s="12" t="s">
        <v>41</v>
      </c>
      <c r="AG1" s="12" t="s">
        <v>43</v>
      </c>
      <c r="AH1" s="13" t="s">
        <v>230</v>
      </c>
      <c r="AI1" s="16" t="s">
        <v>42</v>
      </c>
    </row>
    <row r="2" spans="1:35" s="34" customFormat="1">
      <c r="A2" s="42" t="s">
        <v>69</v>
      </c>
      <c r="B2">
        <v>3</v>
      </c>
      <c r="C2" s="42" t="s">
        <v>129</v>
      </c>
      <c r="D2" s="30"/>
      <c r="E2" s="31">
        <v>1.8</v>
      </c>
      <c r="F2" s="31">
        <v>3.2</v>
      </c>
      <c r="G2" s="32">
        <f>(IF(E2=0, "0.00",10-E2))+F2</f>
        <v>11.399999999999999</v>
      </c>
      <c r="H2" s="33">
        <f>RANK(G2, $G$2:$G$100, 0)</f>
        <v>4</v>
      </c>
      <c r="I2" s="17">
        <f>IFERROR((G2/'League Calculation'!B$5)*100, "")</f>
        <v>92.682926829268268</v>
      </c>
      <c r="J2" s="31">
        <v>4.2</v>
      </c>
      <c r="K2" s="31">
        <v>4.0999999999999996</v>
      </c>
      <c r="L2" s="32">
        <f>(IF(J2=0, "0.00",10-J2))+K2</f>
        <v>9.8999999999999986</v>
      </c>
      <c r="M2" s="33">
        <f>RANK(L2,$L$2:$L$1000)</f>
        <v>3</v>
      </c>
      <c r="N2" s="17">
        <f>IFERROR((L2/'League Calculation'!H$5)*100, "")</f>
        <v>85.344827586206875</v>
      </c>
      <c r="O2" s="31">
        <v>2.15</v>
      </c>
      <c r="P2" s="31">
        <v>1.9</v>
      </c>
      <c r="Q2" s="32">
        <f>(IF(O2=0, "0.00",10-O2))+P2</f>
        <v>9.75</v>
      </c>
      <c r="R2" s="33">
        <f>RANK(Q2,$Q$2:$Q$1000, 0)</f>
        <v>2</v>
      </c>
      <c r="S2" s="17">
        <f>IFERROR((Q2/'League Calculation'!I$5)*100, "")</f>
        <v>92.417061611374393</v>
      </c>
      <c r="T2" s="31">
        <v>0.8</v>
      </c>
      <c r="U2" s="31">
        <v>3.8</v>
      </c>
      <c r="V2" s="32">
        <f>(IF(T2=0, "0.00",10-T2))+U2</f>
        <v>13</v>
      </c>
      <c r="W2" s="31">
        <v>0.8</v>
      </c>
      <c r="X2" s="31">
        <v>3.8</v>
      </c>
      <c r="Y2" s="32">
        <f>(IF(W2=0, "0.00",10-W2))+X2</f>
        <v>13</v>
      </c>
      <c r="Z2" s="32">
        <f>(T2+W2)/2</f>
        <v>0.8</v>
      </c>
      <c r="AA2" s="32">
        <f>(U2+X2)/2</f>
        <v>3.8</v>
      </c>
      <c r="AB2" s="32">
        <f>(V2+Y2)/2</f>
        <v>13</v>
      </c>
      <c r="AC2" s="33">
        <f>RANK(AB2,$AB$2:$AB$1000, 0)</f>
        <v>1</v>
      </c>
      <c r="AD2" s="17">
        <f>IFERROR((AB2/'League Calculation'!C$5)*100, "")</f>
        <v>100</v>
      </c>
      <c r="AE2" s="32">
        <f>E2+J2+O2+W2</f>
        <v>8.9500000000000011</v>
      </c>
      <c r="AF2" s="32">
        <f>F2+K2+P2+X2</f>
        <v>13</v>
      </c>
      <c r="AG2" s="32">
        <f>G2+L2+Q2+AB2</f>
        <v>44.05</v>
      </c>
      <c r="AH2" s="33">
        <f>RANK(AG2,$AG$2:$AG$60000, 0)</f>
        <v>1</v>
      </c>
      <c r="AI2" s="17">
        <f>IFERROR((AG2/'League Calculation'!J$5)*100, "")</f>
        <v>100</v>
      </c>
    </row>
    <row r="3" spans="1:35" s="34" customFormat="1">
      <c r="A3" s="42" t="s">
        <v>98</v>
      </c>
      <c r="B3">
        <v>6</v>
      </c>
      <c r="C3" s="42" t="s">
        <v>131</v>
      </c>
      <c r="D3" s="30"/>
      <c r="E3" s="31">
        <v>2.0499999999999998</v>
      </c>
      <c r="F3" s="31">
        <v>3.7</v>
      </c>
      <c r="G3" s="32">
        <f>(IF(E3=0, "0.00",10-E3))+F3</f>
        <v>11.65</v>
      </c>
      <c r="H3" s="33">
        <f>RANK(G3, $G$2:$G$100, 0)</f>
        <v>3</v>
      </c>
      <c r="I3" s="17">
        <f>IFERROR((G3/'League Calculation'!B$5)*100, "")</f>
        <v>94.715447154471548</v>
      </c>
      <c r="J3" s="31">
        <v>3.1</v>
      </c>
      <c r="K3" s="31">
        <v>2.6</v>
      </c>
      <c r="L3" s="32">
        <f>(IF(J3=0, "0.00",10-J3))+K3</f>
        <v>9.5</v>
      </c>
      <c r="M3" s="33">
        <f>RANK(L3,$L$2:$L$1000)</f>
        <v>4</v>
      </c>
      <c r="N3" s="17">
        <f>IFERROR((L3/'League Calculation'!H$5)*100, "")</f>
        <v>81.896551724137922</v>
      </c>
      <c r="O3" s="31">
        <v>1.45</v>
      </c>
      <c r="P3" s="31">
        <v>2</v>
      </c>
      <c r="Q3" s="32">
        <f>(IF(O3=0, "0.00",10-O3))+P3</f>
        <v>10.55</v>
      </c>
      <c r="R3" s="33">
        <f>RANK(Q3,$Q$2:$Q$1000, 0)</f>
        <v>1</v>
      </c>
      <c r="S3" s="17">
        <f>IFERROR((Q3/'League Calculation'!I$5)*100, "")</f>
        <v>100</v>
      </c>
      <c r="T3" s="31">
        <v>1.7</v>
      </c>
      <c r="U3" s="31">
        <v>3</v>
      </c>
      <c r="V3" s="32">
        <f>(IF(T3=0, "0.00",10-T3))+U3</f>
        <v>11.3</v>
      </c>
      <c r="W3" s="31">
        <v>1.7</v>
      </c>
      <c r="X3" s="31">
        <v>3</v>
      </c>
      <c r="Y3" s="32">
        <f>(IF(W3=0, "0.00",10-W3))+X3</f>
        <v>11.3</v>
      </c>
      <c r="Z3" s="32">
        <f>(T3+W3)/2</f>
        <v>1.7</v>
      </c>
      <c r="AA3" s="32">
        <f>(U3+X3)/2</f>
        <v>3</v>
      </c>
      <c r="AB3" s="32">
        <f>(V3+Y3)/2</f>
        <v>11.3</v>
      </c>
      <c r="AC3" s="33">
        <f>RANK(AB3,$AB$2:$AB$1000, 0)</f>
        <v>5</v>
      </c>
      <c r="AD3" s="17">
        <f>IFERROR((AB3/'League Calculation'!C$5)*100, "")</f>
        <v>86.92307692307692</v>
      </c>
      <c r="AE3" s="32">
        <f>E3+J3+O3+W3</f>
        <v>8.3000000000000007</v>
      </c>
      <c r="AF3" s="32">
        <f>F3+K3+P3+X3</f>
        <v>11.3</v>
      </c>
      <c r="AG3" s="32">
        <f>G3+L3+Q3+AB3</f>
        <v>43</v>
      </c>
      <c r="AH3" s="33">
        <f>RANK(AG3,$AG$2:$AG$60000, 0)</f>
        <v>2</v>
      </c>
      <c r="AI3" s="17">
        <f>IFERROR((AG3/'League Calculation'!J$5)*100, "")</f>
        <v>97.616345062429062</v>
      </c>
    </row>
    <row r="4" spans="1:35" s="34" customFormat="1">
      <c r="A4" s="42" t="s">
        <v>69</v>
      </c>
      <c r="B4">
        <v>4</v>
      </c>
      <c r="C4" s="42" t="s">
        <v>128</v>
      </c>
      <c r="D4" s="30"/>
      <c r="E4" s="31">
        <v>2.4500000000000002</v>
      </c>
      <c r="F4" s="31">
        <v>3</v>
      </c>
      <c r="G4" s="32">
        <f>(IF(E4=0, "0.00",10-E4))+F4</f>
        <v>10.55</v>
      </c>
      <c r="H4" s="33">
        <f>RANK(G4, $G$2:$G$100, 0)</f>
        <v>6</v>
      </c>
      <c r="I4" s="17">
        <f>IFERROR((G4/'League Calculation'!B$5)*100, "")</f>
        <v>85.772357723577244</v>
      </c>
      <c r="J4" s="31">
        <v>2.6</v>
      </c>
      <c r="K4" s="31">
        <v>3.4</v>
      </c>
      <c r="L4" s="32">
        <f>(IF(J4=0, "0.00",10-J4))+K4</f>
        <v>10.8</v>
      </c>
      <c r="M4" s="33">
        <f>RANK(L4,$L$2:$L$1000)</f>
        <v>2</v>
      </c>
      <c r="N4" s="17">
        <f>IFERROR((L4/'League Calculation'!H$5)*100, "")</f>
        <v>93.103448275862064</v>
      </c>
      <c r="O4" s="31">
        <v>3.5</v>
      </c>
      <c r="P4" s="31">
        <v>2.2000000000000002</v>
      </c>
      <c r="Q4" s="32">
        <f>(IF(O4=0, "0.00",10-O4))+P4</f>
        <v>8.6999999999999993</v>
      </c>
      <c r="R4" s="33">
        <f>RANK(Q4,$Q$2:$Q$1000, 0)</f>
        <v>4</v>
      </c>
      <c r="S4" s="17">
        <f>IFERROR((Q4/'League Calculation'!I$5)*100, "")</f>
        <v>82.464454976303301</v>
      </c>
      <c r="T4" s="31">
        <v>1.3</v>
      </c>
      <c r="U4" s="31">
        <v>3.4</v>
      </c>
      <c r="V4" s="32">
        <f>(IF(T4=0, "0.00",10-T4))+U4</f>
        <v>12.1</v>
      </c>
      <c r="W4" s="31">
        <v>1.3</v>
      </c>
      <c r="X4" s="31">
        <v>3.4</v>
      </c>
      <c r="Y4" s="32">
        <f>(IF(W4=0, "0.00",10-W4))+X4</f>
        <v>12.1</v>
      </c>
      <c r="Z4" s="32">
        <f>(T4+W4)/2</f>
        <v>1.3</v>
      </c>
      <c r="AA4" s="32">
        <f>(U4+X4)/2</f>
        <v>3.4</v>
      </c>
      <c r="AB4" s="32">
        <f>(V4+Y4)/2</f>
        <v>12.1</v>
      </c>
      <c r="AC4" s="33">
        <f>RANK(AB4,$AB$2:$AB$1000, 0)</f>
        <v>4</v>
      </c>
      <c r="AD4" s="17">
        <f>IFERROR((AB4/'League Calculation'!C$5)*100, "")</f>
        <v>93.07692307692308</v>
      </c>
      <c r="AE4" s="32">
        <f>E4+J4+O4+W4</f>
        <v>9.8500000000000014</v>
      </c>
      <c r="AF4" s="32">
        <f>F4+K4+P4+X4</f>
        <v>12.000000000000002</v>
      </c>
      <c r="AG4" s="32">
        <f>G4+L4+Q4+AB4</f>
        <v>42.15</v>
      </c>
      <c r="AH4" s="33">
        <f>RANK(AG4,$AG$2:$AG$60000, 0)</f>
        <v>3</v>
      </c>
      <c r="AI4" s="17">
        <f>IFERROR((AG4/'League Calculation'!J$5)*100, "")</f>
        <v>95.686719636776402</v>
      </c>
    </row>
    <row r="5" spans="1:35" s="34" customFormat="1">
      <c r="A5" s="42" t="s">
        <v>69</v>
      </c>
      <c r="B5">
        <v>2</v>
      </c>
      <c r="C5" s="42" t="s">
        <v>127</v>
      </c>
      <c r="D5" s="30"/>
      <c r="E5" s="31">
        <v>1.8</v>
      </c>
      <c r="F5" s="31">
        <v>3.5</v>
      </c>
      <c r="G5" s="32">
        <f>(IF(E5=0, "0.00",10-E5))+F5</f>
        <v>11.7</v>
      </c>
      <c r="H5" s="33">
        <f>RANK(G5, $G$2:$G$100, 0)</f>
        <v>2</v>
      </c>
      <c r="I5" s="17">
        <f>IFERROR((G5/'League Calculation'!B$5)*100, "")</f>
        <v>95.121951219512184</v>
      </c>
      <c r="J5" s="31">
        <v>4.5999999999999996</v>
      </c>
      <c r="K5" s="31">
        <v>3.4</v>
      </c>
      <c r="L5" s="32">
        <f>(IF(J5=0, "0.00",10-J5))+K5</f>
        <v>8.8000000000000007</v>
      </c>
      <c r="M5" s="33">
        <f>RANK(L5,$L$2:$L$1000)</f>
        <v>5</v>
      </c>
      <c r="N5" s="17">
        <f>IFERROR((L5/'League Calculation'!H$5)*100, "")</f>
        <v>75.862068965517238</v>
      </c>
      <c r="O5" s="31">
        <v>2.2000000000000002</v>
      </c>
      <c r="P5" s="31">
        <v>1.1000000000000001</v>
      </c>
      <c r="Q5" s="32">
        <f>(IF(O5=0, "0.00",10-O5))+P5</f>
        <v>8.9</v>
      </c>
      <c r="R5" s="33">
        <f>RANK(Q5,$Q$2:$Q$1000, 0)</f>
        <v>3</v>
      </c>
      <c r="S5" s="17">
        <f>IFERROR((Q5/'League Calculation'!I$5)*100, "")</f>
        <v>84.360189573459706</v>
      </c>
      <c r="T5" s="31">
        <v>1.1000000000000001</v>
      </c>
      <c r="U5" s="31">
        <v>3.2</v>
      </c>
      <c r="V5" s="32">
        <f>(IF(T5=0, "0.00",10-T5))+U5</f>
        <v>12.100000000000001</v>
      </c>
      <c r="W5" s="31">
        <v>1.1000000000000001</v>
      </c>
      <c r="X5" s="31">
        <v>3.2</v>
      </c>
      <c r="Y5" s="32">
        <f>(IF(W5=0, "0.00",10-W5))+X5</f>
        <v>12.100000000000001</v>
      </c>
      <c r="Z5" s="32">
        <f>(T5+W5)/2</f>
        <v>1.1000000000000001</v>
      </c>
      <c r="AA5" s="32">
        <f>(U5+X5)/2</f>
        <v>3.2</v>
      </c>
      <c r="AB5" s="32">
        <f>(V5+Y5)/2</f>
        <v>12.100000000000001</v>
      </c>
      <c r="AC5" s="33">
        <f>RANK(AB5,$AB$2:$AB$1000, 0)</f>
        <v>3</v>
      </c>
      <c r="AD5" s="17">
        <f>IFERROR((AB5/'League Calculation'!C$5)*100, "")</f>
        <v>93.076923076923094</v>
      </c>
      <c r="AE5" s="32">
        <f>E5+J5+O5+W5</f>
        <v>9.6999999999999993</v>
      </c>
      <c r="AF5" s="32">
        <f>F5+K5+P5+X5</f>
        <v>11.2</v>
      </c>
      <c r="AG5" s="32">
        <f>G5+L5+Q5+AB5</f>
        <v>41.5</v>
      </c>
      <c r="AH5" s="33">
        <f>RANK(AG5,$AG$2:$AG$60000, 0)</f>
        <v>4</v>
      </c>
      <c r="AI5" s="17">
        <f>IFERROR((AG5/'League Calculation'!J$5)*100, "")</f>
        <v>94.211123723042007</v>
      </c>
    </row>
    <row r="6" spans="1:35" s="34" customFormat="1">
      <c r="A6" s="42" t="s">
        <v>82</v>
      </c>
      <c r="B6">
        <v>7</v>
      </c>
      <c r="C6" s="42" t="s">
        <v>202</v>
      </c>
      <c r="D6" s="30"/>
      <c r="E6" s="31">
        <v>2.9</v>
      </c>
      <c r="F6" s="31">
        <v>3.6</v>
      </c>
      <c r="G6" s="32">
        <f>(IF(E6=0, "0.00",10-E6))+F6</f>
        <v>10.7</v>
      </c>
      <c r="H6" s="33">
        <f>RANK(G6, $G$2:$G$100, 0)</f>
        <v>5</v>
      </c>
      <c r="I6" s="17">
        <f>IFERROR((G6/'League Calculation'!B$5)*100, "")</f>
        <v>86.991869918699166</v>
      </c>
      <c r="J6" s="31">
        <v>3.3</v>
      </c>
      <c r="K6" s="31">
        <v>4.9000000000000004</v>
      </c>
      <c r="L6" s="32">
        <f>(IF(J6=0, "0.00",10-J6))+K6</f>
        <v>11.600000000000001</v>
      </c>
      <c r="M6" s="33">
        <f>RANK(L6,$L$2:$L$1000)</f>
        <v>1</v>
      </c>
      <c r="N6" s="17">
        <f>IFERROR((L6/'League Calculation'!H$5)*100, "")</f>
        <v>100</v>
      </c>
      <c r="O6" s="31">
        <v>4.5999999999999996</v>
      </c>
      <c r="P6" s="31">
        <v>2.1</v>
      </c>
      <c r="Q6" s="32">
        <f>(IF(O6=0, "0.00",10-O6))+P6</f>
        <v>7.5</v>
      </c>
      <c r="R6" s="33">
        <f>RANK(Q6,$Q$2:$Q$1000, 0)</f>
        <v>6</v>
      </c>
      <c r="S6" s="17">
        <f>IFERROR((Q6/'League Calculation'!I$5)*100, "")</f>
        <v>71.090047393364912</v>
      </c>
      <c r="T6" s="31">
        <v>1.95</v>
      </c>
      <c r="U6" s="31">
        <v>3.2</v>
      </c>
      <c r="V6" s="32">
        <f>(IF(T6=0, "0.00",10-T6))+U6</f>
        <v>11.25</v>
      </c>
      <c r="W6" s="31">
        <v>1.95</v>
      </c>
      <c r="X6" s="31">
        <v>3.2</v>
      </c>
      <c r="Y6" s="32">
        <f>(IF(W6=0, "0.00",10-W6))+X6</f>
        <v>11.25</v>
      </c>
      <c r="Z6" s="32">
        <f>(T6+W6)/2</f>
        <v>1.95</v>
      </c>
      <c r="AA6" s="32">
        <f>(U6+X6)/2</f>
        <v>3.2</v>
      </c>
      <c r="AB6" s="32">
        <f>(V6+Y6)/2</f>
        <v>11.25</v>
      </c>
      <c r="AC6" s="33">
        <f>RANK(AB6,$AB$2:$AB$1000, 0)</f>
        <v>6</v>
      </c>
      <c r="AD6" s="17">
        <f>IFERROR((AB6/'League Calculation'!C$5)*100, "")</f>
        <v>86.538461538461547</v>
      </c>
      <c r="AE6" s="32">
        <f>E6+J6+O6+W6</f>
        <v>12.749999999999998</v>
      </c>
      <c r="AF6" s="32">
        <f>F6+K6+P6+X6</f>
        <v>13.8</v>
      </c>
      <c r="AG6" s="32">
        <f>G6+L6+Q6+AB6</f>
        <v>41.05</v>
      </c>
      <c r="AH6" s="33">
        <f>RANK(AG6,$AG$2:$AG$60000, 0)</f>
        <v>5</v>
      </c>
      <c r="AI6" s="17">
        <f>IFERROR((AG6/'League Calculation'!J$5)*100, "")</f>
        <v>93.189557321225877</v>
      </c>
    </row>
    <row r="7" spans="1:35" s="34" customFormat="1">
      <c r="A7" s="42" t="s">
        <v>95</v>
      </c>
      <c r="B7">
        <v>1</v>
      </c>
      <c r="C7" s="42" t="s">
        <v>126</v>
      </c>
      <c r="D7" s="30"/>
      <c r="E7" s="31">
        <v>3</v>
      </c>
      <c r="F7" s="31">
        <v>3.3</v>
      </c>
      <c r="G7" s="32">
        <f>(IF(E7=0, "0.00",10-E7))+F7</f>
        <v>10.3</v>
      </c>
      <c r="H7" s="33">
        <f>RANK(G7, $G$2:$G$100, 0)</f>
        <v>7</v>
      </c>
      <c r="I7" s="17">
        <f>IFERROR((G7/'League Calculation'!B$5)*100, "")</f>
        <v>83.739837398373979</v>
      </c>
      <c r="J7" s="31">
        <v>6.35</v>
      </c>
      <c r="K7" s="31">
        <v>3.4</v>
      </c>
      <c r="L7" s="32">
        <f>(IF(J7=0, "0.00",10-J7))+K7</f>
        <v>7.0500000000000007</v>
      </c>
      <c r="M7" s="33">
        <f>RANK(L7,$L$2:$L$1000)</f>
        <v>6</v>
      </c>
      <c r="N7" s="17">
        <f>IFERROR((L7/'League Calculation'!H$5)*100, "")</f>
        <v>60.775862068965516</v>
      </c>
      <c r="O7" s="31">
        <v>3.35</v>
      </c>
      <c r="P7" s="31">
        <v>0.9</v>
      </c>
      <c r="Q7" s="32">
        <f>(IF(O7=0, "0.00",10-O7))+P7</f>
        <v>7.5500000000000007</v>
      </c>
      <c r="R7" s="33">
        <f>RANK(Q7,$Q$2:$Q$1000, 0)</f>
        <v>5</v>
      </c>
      <c r="S7" s="17">
        <f>IFERROR((Q7/'League Calculation'!I$5)*100, "")</f>
        <v>71.563981042654035</v>
      </c>
      <c r="T7" s="31">
        <v>0.85</v>
      </c>
      <c r="U7" s="31">
        <v>3.2</v>
      </c>
      <c r="V7" s="32">
        <f>(IF(T7=0, "0.00",10-T7))+U7</f>
        <v>12.350000000000001</v>
      </c>
      <c r="W7" s="31">
        <v>0.85</v>
      </c>
      <c r="X7" s="31">
        <v>3.2</v>
      </c>
      <c r="Y7" s="32">
        <f>(IF(W7=0, "0.00",10-W7))+X7</f>
        <v>12.350000000000001</v>
      </c>
      <c r="Z7" s="32">
        <f>(T7+W7)/2</f>
        <v>0.85</v>
      </c>
      <c r="AA7" s="32">
        <f>(U7+X7)/2</f>
        <v>3.2</v>
      </c>
      <c r="AB7" s="32">
        <f>(V7+Y7)/2</f>
        <v>12.350000000000001</v>
      </c>
      <c r="AC7" s="33">
        <f>RANK(AB7,$AB$2:$AB$1000, 0)</f>
        <v>2</v>
      </c>
      <c r="AD7" s="17">
        <f>IFERROR((AB7/'League Calculation'!C$5)*100, "")</f>
        <v>95</v>
      </c>
      <c r="AE7" s="32">
        <f>E7+J7+O7+W7</f>
        <v>13.549999999999999</v>
      </c>
      <c r="AF7" s="32">
        <f>F7+K7+P7+X7</f>
        <v>10.8</v>
      </c>
      <c r="AG7" s="32">
        <f>G7+L7+Q7+AB7</f>
        <v>37.25</v>
      </c>
      <c r="AH7" s="33">
        <f>RANK(AG7,$AG$2:$AG$60000, 0)</f>
        <v>6</v>
      </c>
      <c r="AI7" s="17">
        <f>IFERROR((AG7/'League Calculation'!J$5)*100, "")</f>
        <v>84.562996594778667</v>
      </c>
    </row>
    <row r="8" spans="1:35" s="34" customFormat="1">
      <c r="A8" s="42" t="s">
        <v>83</v>
      </c>
      <c r="B8">
        <v>8</v>
      </c>
      <c r="C8" s="42" t="s">
        <v>132</v>
      </c>
      <c r="D8" s="30"/>
      <c r="E8" s="31">
        <v>2.2000000000000002</v>
      </c>
      <c r="F8" s="31">
        <v>4.5</v>
      </c>
      <c r="G8" s="32">
        <f>(IF(E8=0, "0.00",10-E8))+F8</f>
        <v>12.3</v>
      </c>
      <c r="H8" s="33">
        <f>RANK(G8, $G$2:$G$100, 0)</f>
        <v>1</v>
      </c>
      <c r="I8" s="17">
        <f>IFERROR((G8/'League Calculation'!B$5)*100, "")</f>
        <v>100</v>
      </c>
      <c r="J8" s="31">
        <v>0</v>
      </c>
      <c r="K8" s="31">
        <v>0</v>
      </c>
      <c r="L8" s="32">
        <f>(IF(J8=0, "0.00",10-J8))+K8</f>
        <v>0</v>
      </c>
      <c r="M8" s="33">
        <f>RANK(L8,$L$2:$L$1000)</f>
        <v>7</v>
      </c>
      <c r="N8" s="17">
        <f>IFERROR((L8/'League Calculation'!H$5)*100, "")</f>
        <v>0</v>
      </c>
      <c r="O8" s="31">
        <v>0</v>
      </c>
      <c r="P8" s="31">
        <v>0</v>
      </c>
      <c r="Q8" s="32">
        <f>(IF(O8=0, "0.00",10-O8))+P8</f>
        <v>0</v>
      </c>
      <c r="R8" s="33">
        <f>RANK(Q8,$Q$2:$Q$1000, 0)</f>
        <v>7</v>
      </c>
      <c r="S8" s="17">
        <f>IFERROR((Q8/'League Calculation'!I$5)*100, "")</f>
        <v>0</v>
      </c>
      <c r="T8" s="31">
        <v>0</v>
      </c>
      <c r="U8" s="31">
        <v>0</v>
      </c>
      <c r="V8" s="32">
        <f>(IF(T8=0, "0.00",10-T8))+U8</f>
        <v>0</v>
      </c>
      <c r="W8" s="31">
        <v>0</v>
      </c>
      <c r="X8" s="31">
        <v>0</v>
      </c>
      <c r="Y8" s="32">
        <f>(IF(W8=0, "0.00",10-W8))+X8</f>
        <v>0</v>
      </c>
      <c r="Z8" s="32">
        <f>(T8+W8)/2</f>
        <v>0</v>
      </c>
      <c r="AA8" s="32">
        <f>(U8+X8)/2</f>
        <v>0</v>
      </c>
      <c r="AB8" s="32">
        <f>(V8+Y8)/2</f>
        <v>0</v>
      </c>
      <c r="AC8" s="33">
        <f>RANK(AB8,$AB$2:$AB$1000, 0)</f>
        <v>7</v>
      </c>
      <c r="AD8" s="17">
        <f>IFERROR((AB8/'League Calculation'!C$5)*100, "")</f>
        <v>0</v>
      </c>
      <c r="AE8" s="32">
        <f>E8+J8+O8+W8</f>
        <v>2.2000000000000002</v>
      </c>
      <c r="AF8" s="32">
        <f>F8+K8+P8+X8</f>
        <v>4.5</v>
      </c>
      <c r="AG8" s="32">
        <f>G8+L8+Q8+AB8</f>
        <v>12.3</v>
      </c>
      <c r="AH8" s="33">
        <f>RANK(AG8,$AG$2:$AG$60000, 0)</f>
        <v>7</v>
      </c>
      <c r="AI8" s="17">
        <f>IFERROR((AG8/'League Calculation'!J$5)*100, "")</f>
        <v>27.922814982973897</v>
      </c>
    </row>
    <row r="9" spans="1:35" s="34" customFormat="1">
      <c r="A9" s="42" t="s">
        <v>70</v>
      </c>
      <c r="B9">
        <v>5</v>
      </c>
      <c r="C9" s="42" t="s">
        <v>130</v>
      </c>
      <c r="D9" s="30"/>
      <c r="E9" s="31">
        <v>0</v>
      </c>
      <c r="F9" s="31">
        <v>0</v>
      </c>
      <c r="G9" s="32">
        <f>(IF(E9=0, "0.00",10-E9))+F9</f>
        <v>0</v>
      </c>
      <c r="H9" s="33">
        <f>RANK(G9, $G$2:$G$100, 0)</f>
        <v>8</v>
      </c>
      <c r="I9" s="17">
        <f>IFERROR((G9/'League Calculation'!B$5)*100, "")</f>
        <v>0</v>
      </c>
      <c r="J9" s="31">
        <v>0</v>
      </c>
      <c r="K9" s="31">
        <v>0</v>
      </c>
      <c r="L9" s="32">
        <f>(IF(J9=0, "0.00",10-J9))+K9</f>
        <v>0</v>
      </c>
      <c r="M9" s="33">
        <f>RANK(L9,$L$2:$L$1000)</f>
        <v>7</v>
      </c>
      <c r="N9" s="17">
        <f>IFERROR((L9/'League Calculation'!H$5)*100, "")</f>
        <v>0</v>
      </c>
      <c r="O9" s="31">
        <v>0</v>
      </c>
      <c r="P9" s="31">
        <v>0</v>
      </c>
      <c r="Q9" s="32">
        <f>(IF(O9=0, "0.00",10-O9))+P9</f>
        <v>0</v>
      </c>
      <c r="R9" s="33">
        <f>RANK(Q9,$Q$2:$Q$1000, 0)</f>
        <v>7</v>
      </c>
      <c r="S9" s="17">
        <f>IFERROR((Q9/'League Calculation'!I$5)*100, "")</f>
        <v>0</v>
      </c>
      <c r="T9" s="31">
        <v>0</v>
      </c>
      <c r="U9" s="31">
        <v>0</v>
      </c>
      <c r="V9" s="32">
        <f>(IF(T9=0, "0.00",10-T9))+U9</f>
        <v>0</v>
      </c>
      <c r="W9" s="31">
        <v>0</v>
      </c>
      <c r="X9" s="31">
        <v>0</v>
      </c>
      <c r="Y9" s="32">
        <f>(IF(W9=0, "0.00",10-W9))+X9</f>
        <v>0</v>
      </c>
      <c r="Z9" s="32">
        <f>(T9+W9)/2</f>
        <v>0</v>
      </c>
      <c r="AA9" s="32">
        <f>(U9+X9)/2</f>
        <v>0</v>
      </c>
      <c r="AB9" s="32">
        <f>(V9+Y9)/2</f>
        <v>0</v>
      </c>
      <c r="AC9" s="33">
        <f>RANK(AB9,$AB$2:$AB$1000, 0)</f>
        <v>7</v>
      </c>
      <c r="AD9" s="17">
        <f>IFERROR((AB9/'League Calculation'!C$5)*100, "")</f>
        <v>0</v>
      </c>
      <c r="AE9" s="32">
        <f>E9+J9+O9+Z9</f>
        <v>0</v>
      </c>
      <c r="AF9" s="32">
        <f>F9+K9+P9+AA9</f>
        <v>0</v>
      </c>
      <c r="AG9" s="32">
        <f>G9+L9+Q9+AB9</f>
        <v>0</v>
      </c>
      <c r="AH9" s="33">
        <f>RANK(AG9,$AG$2:$AG$60000, 0)</f>
        <v>8</v>
      </c>
      <c r="AI9" s="17">
        <f>IFERROR((AG9/'League Calculation'!J$5)*100, "")</f>
        <v>0</v>
      </c>
    </row>
    <row r="10" spans="1:35" s="40" customFormat="1">
      <c r="A10" s="36"/>
      <c r="B10" s="37"/>
      <c r="C10" s="36"/>
      <c r="D10" s="37"/>
      <c r="E10" s="38"/>
      <c r="F10" s="38"/>
      <c r="G10" s="39"/>
      <c r="I10" s="41"/>
      <c r="J10" s="38"/>
      <c r="K10" s="38"/>
      <c r="L10" s="39"/>
      <c r="N10" s="41"/>
      <c r="O10" s="38"/>
      <c r="P10" s="38"/>
      <c r="Q10" s="39"/>
      <c r="S10" s="41"/>
      <c r="T10" s="38"/>
      <c r="U10" s="38"/>
      <c r="V10" s="39"/>
      <c r="W10" s="38"/>
      <c r="X10" s="38"/>
      <c r="Y10" s="39"/>
      <c r="Z10" s="39"/>
      <c r="AA10" s="39"/>
      <c r="AB10" s="39"/>
      <c r="AD10" s="41"/>
      <c r="AE10" s="39"/>
      <c r="AF10" s="39"/>
      <c r="AG10" s="39"/>
      <c r="AI10" s="41"/>
    </row>
    <row r="11" spans="1:35">
      <c r="H11" s="19"/>
      <c r="M11" s="19"/>
      <c r="R11" s="19"/>
      <c r="AC11" s="19"/>
      <c r="AH11" s="19"/>
    </row>
    <row r="12" spans="1:35">
      <c r="H12" s="19"/>
      <c r="M12" s="19"/>
      <c r="R12" s="19"/>
      <c r="AC12" s="19"/>
      <c r="AH12" s="19"/>
    </row>
    <row r="13" spans="1:35">
      <c r="H13" s="19"/>
      <c r="M13" s="19"/>
      <c r="R13" s="19"/>
      <c r="AC13" s="19"/>
      <c r="AH13" s="19"/>
    </row>
    <row r="14" spans="1:35">
      <c r="H14" s="19"/>
      <c r="M14" s="19"/>
      <c r="R14" s="19"/>
      <c r="AC14" s="19"/>
      <c r="AH14" s="19"/>
    </row>
    <row r="15" spans="1:35">
      <c r="H15" s="19"/>
      <c r="M15" s="19"/>
      <c r="R15" s="19"/>
      <c r="AC15" s="19"/>
      <c r="AH15" s="19"/>
    </row>
    <row r="16" spans="1:35">
      <c r="H16" s="19"/>
      <c r="M16" s="19"/>
      <c r="R16" s="19"/>
      <c r="AC16" s="19"/>
      <c r="AH16" s="19"/>
    </row>
    <row r="17" spans="8:34">
      <c r="H17" s="19"/>
      <c r="M17" s="19"/>
      <c r="R17" s="19"/>
      <c r="AC17" s="19"/>
      <c r="AH17" s="19"/>
    </row>
    <row r="18" spans="8:34">
      <c r="H18" s="19"/>
      <c r="M18" s="19"/>
      <c r="R18" s="19"/>
      <c r="AC18" s="19"/>
      <c r="AH18" s="19"/>
    </row>
    <row r="19" spans="8:34">
      <c r="H19" s="19"/>
      <c r="M19" s="19"/>
      <c r="R19" s="19"/>
      <c r="AC19" s="19"/>
      <c r="AH19" s="19"/>
    </row>
    <row r="20" spans="8:34">
      <c r="H20" s="19"/>
      <c r="M20" s="19"/>
      <c r="R20" s="19"/>
      <c r="AC20" s="19"/>
      <c r="AH20" s="19"/>
    </row>
    <row r="21" spans="8:34">
      <c r="H21" s="19"/>
      <c r="M21" s="19"/>
      <c r="R21" s="19"/>
      <c r="AC21" s="19"/>
      <c r="AH21" s="19"/>
    </row>
    <row r="22" spans="8:34">
      <c r="H22" s="19"/>
      <c r="M22" s="19"/>
      <c r="R22" s="19"/>
      <c r="AC22" s="19"/>
      <c r="AH22" s="19"/>
    </row>
    <row r="23" spans="8:34">
      <c r="H23" s="19"/>
      <c r="M23" s="19"/>
      <c r="R23" s="19"/>
      <c r="AC23" s="19"/>
      <c r="AH23" s="19"/>
    </row>
    <row r="24" spans="8:34">
      <c r="H24" s="19"/>
      <c r="M24" s="19"/>
      <c r="R24" s="19"/>
      <c r="AC24" s="19"/>
      <c r="AH24" s="19"/>
    </row>
    <row r="25" spans="8:34">
      <c r="H25" s="19"/>
      <c r="M25" s="19"/>
      <c r="R25" s="19"/>
      <c r="AC25" s="19"/>
      <c r="AH25" s="19"/>
    </row>
    <row r="26" spans="8:34">
      <c r="H26" s="19"/>
      <c r="M26" s="19"/>
      <c r="R26" s="19"/>
      <c r="AC26" s="19"/>
      <c r="AH26" s="19"/>
    </row>
    <row r="27" spans="8:34">
      <c r="H27" s="19"/>
      <c r="M27" s="19"/>
      <c r="R27" s="19"/>
      <c r="AC27" s="19"/>
      <c r="AH27" s="19"/>
    </row>
    <row r="28" spans="8:34">
      <c r="H28" s="19"/>
      <c r="M28" s="19"/>
      <c r="R28" s="19"/>
      <c r="AC28" s="19"/>
      <c r="AH28" s="19"/>
    </row>
    <row r="29" spans="8:34">
      <c r="H29" s="19"/>
      <c r="M29" s="19"/>
      <c r="R29" s="19"/>
      <c r="AC29" s="19"/>
      <c r="AH29" s="19"/>
    </row>
    <row r="30" spans="8:34">
      <c r="H30" s="19"/>
      <c r="M30" s="19"/>
      <c r="R30" s="19"/>
      <c r="AC30" s="19"/>
      <c r="AH30" s="19"/>
    </row>
    <row r="31" spans="8:34">
      <c r="H31" s="19"/>
      <c r="M31" s="19"/>
      <c r="R31" s="19"/>
      <c r="AC31" s="19"/>
      <c r="AH31" s="19"/>
    </row>
    <row r="1048576" spans="8:9">
      <c r="H1048576" s="11">
        <f>SUM(H6)</f>
        <v>5</v>
      </c>
      <c r="I1048576" s="18">
        <f>SUM(I2:I1048575)</f>
        <v>639.02439024390242</v>
      </c>
    </row>
  </sheetData>
  <sheetProtection sheet="1" objects="1" scenarios="1" selectLockedCells="1"/>
  <sortState xmlns:xlrd2="http://schemas.microsoft.com/office/spreadsheetml/2017/richdata2" ref="A2:AI9">
    <sortCondition ref="AH2:AH9"/>
  </sortState>
  <conditionalFormatting sqref="AH1:AH1048576">
    <cfRule type="cellIs" dxfId="23" priority="13" operator="equal">
      <formula>3</formula>
    </cfRule>
    <cfRule type="cellIs" dxfId="22" priority="14" operator="equal">
      <formula>2</formula>
    </cfRule>
    <cfRule type="cellIs" dxfId="21" priority="15" operator="equal">
      <formula>1</formula>
    </cfRule>
  </conditionalFormatting>
  <conditionalFormatting sqref="AC1:AC1048576">
    <cfRule type="cellIs" dxfId="20" priority="10" operator="equal">
      <formula>3</formula>
    </cfRule>
    <cfRule type="cellIs" dxfId="19" priority="11" operator="equal">
      <formula>2</formula>
    </cfRule>
    <cfRule type="cellIs" dxfId="18" priority="12" operator="equal">
      <formula>1</formula>
    </cfRule>
  </conditionalFormatting>
  <conditionalFormatting sqref="R1:R1048576">
    <cfRule type="cellIs" dxfId="17" priority="7" operator="equal">
      <formula>3</formula>
    </cfRule>
    <cfRule type="cellIs" dxfId="16" priority="8" operator="equal">
      <formula>2</formula>
    </cfRule>
    <cfRule type="cellIs" dxfId="15" priority="9" operator="equal">
      <formula>1</formula>
    </cfRule>
  </conditionalFormatting>
  <conditionalFormatting sqref="M1:M1048576">
    <cfRule type="cellIs" dxfId="14" priority="4" operator="equal">
      <formula>3</formula>
    </cfRule>
    <cfRule type="cellIs" dxfId="13" priority="5" operator="equal">
      <formula>2</formula>
    </cfRule>
    <cfRule type="cellIs" dxfId="12" priority="6" operator="equal">
      <formula>1</formula>
    </cfRule>
  </conditionalFormatting>
  <conditionalFormatting sqref="H1:H1048576">
    <cfRule type="cellIs" dxfId="11" priority="1" operator="equal">
      <formula>3</formula>
    </cfRule>
    <cfRule type="cellIs" dxfId="10" priority="2" operator="equal">
      <formula>2</formula>
    </cfRule>
    <cfRule type="cellIs" dxfId="9" priority="3" operator="equal">
      <formula>1</formula>
    </cfRule>
  </conditionalFormatting>
  <dataValidations count="1">
    <dataValidation type="list" allowBlank="1" showInputMessage="1" showErrorMessage="1" sqref="D2:D1048576" xr:uid="{9CBB6845-181F-C441-BF28-25478559D739}">
      <formula1>"Yes"</formula1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7A5556-9788-F746-91B0-F70E631810BE}">
  <dimension ref="A1:AC1048575"/>
  <sheetViews>
    <sheetView zoomScale="88" workbookViewId="0">
      <pane xSplit="3" ySplit="1" topLeftCell="D2" activePane="bottomRight" state="frozen"/>
      <selection activeCell="K28" sqref="K28"/>
      <selection pane="topRight" activeCell="K28" sqref="K28"/>
      <selection pane="bottomLeft" activeCell="K28" sqref="K28"/>
      <selection pane="bottomRight" activeCell="K28" sqref="K28"/>
    </sheetView>
  </sheetViews>
  <sheetFormatPr defaultColWidth="10.875" defaultRowHeight="15.75"/>
  <cols>
    <col min="1" max="1" width="30.5" style="5" bestFit="1" customWidth="1"/>
    <col min="2" max="2" width="9.5" style="5" customWidth="1"/>
    <col min="3" max="3" width="22.125" style="5" bestFit="1" customWidth="1"/>
    <col min="4" max="4" width="4.125" style="5" bestFit="1" customWidth="1"/>
    <col min="5" max="6" width="10" style="5" customWidth="1"/>
    <col min="7" max="7" width="10.875" style="10"/>
    <col min="8" max="8" width="10.875" style="11"/>
    <col min="9" max="9" width="10.875" style="18"/>
    <col min="10" max="11" width="10.875" style="7"/>
    <col min="12" max="12" width="10.875" style="10"/>
    <col min="13" max="13" width="10.875" style="11"/>
    <col min="14" max="14" width="10.875" style="18"/>
    <col min="15" max="16" width="10.875" style="7"/>
    <col min="17" max="17" width="10.875" style="10"/>
    <col min="18" max="18" width="10.875" style="11"/>
    <col min="19" max="19" width="10.875" style="18"/>
    <col min="20" max="21" width="10.875" style="7"/>
    <col min="22" max="22" width="10.875" style="10"/>
    <col min="23" max="23" width="10.875" style="11"/>
    <col min="24" max="24" width="10.875" style="18"/>
    <col min="25" max="27" width="10.875" style="10"/>
    <col min="28" max="28" width="10.875" style="11"/>
    <col min="29" max="29" width="10.875" style="18"/>
    <col min="30" max="16384" width="10.875" style="5"/>
  </cols>
  <sheetData>
    <row r="1" spans="1:29" s="4" customFormat="1" ht="115.5">
      <c r="A1" s="4" t="s">
        <v>0</v>
      </c>
      <c r="B1" s="4" t="s">
        <v>30</v>
      </c>
      <c r="C1" s="4" t="s">
        <v>1</v>
      </c>
      <c r="D1" s="4" t="s">
        <v>27</v>
      </c>
      <c r="E1" s="4" t="s">
        <v>65</v>
      </c>
      <c r="F1" s="4" t="s">
        <v>29</v>
      </c>
      <c r="G1" s="12" t="s">
        <v>28</v>
      </c>
      <c r="H1" s="13" t="s">
        <v>230</v>
      </c>
      <c r="I1" s="16" t="s">
        <v>3</v>
      </c>
      <c r="J1" s="6" t="s">
        <v>67</v>
      </c>
      <c r="K1" s="6" t="s">
        <v>44</v>
      </c>
      <c r="L1" s="12" t="s">
        <v>45</v>
      </c>
      <c r="M1" s="13" t="s">
        <v>230</v>
      </c>
      <c r="N1" s="16" t="s">
        <v>23</v>
      </c>
      <c r="O1" s="6" t="s">
        <v>68</v>
      </c>
      <c r="P1" s="6" t="s">
        <v>46</v>
      </c>
      <c r="Q1" s="12" t="s">
        <v>47</v>
      </c>
      <c r="R1" s="13" t="s">
        <v>230</v>
      </c>
      <c r="S1" s="16" t="s">
        <v>24</v>
      </c>
      <c r="T1" s="6" t="s">
        <v>64</v>
      </c>
      <c r="U1" s="6" t="s">
        <v>35</v>
      </c>
      <c r="V1" s="12" t="s">
        <v>36</v>
      </c>
      <c r="W1" s="13" t="s">
        <v>230</v>
      </c>
      <c r="X1" s="16" t="s">
        <v>9</v>
      </c>
      <c r="Y1" s="12" t="s">
        <v>63</v>
      </c>
      <c r="Z1" s="12" t="s">
        <v>41</v>
      </c>
      <c r="AA1" s="12" t="s">
        <v>43</v>
      </c>
      <c r="AB1" s="13" t="s">
        <v>230</v>
      </c>
      <c r="AC1" s="16" t="s">
        <v>48</v>
      </c>
    </row>
    <row r="2" spans="1:29" s="48" customFormat="1">
      <c r="A2" s="43" t="s">
        <v>244</v>
      </c>
      <c r="B2" s="44">
        <v>8</v>
      </c>
      <c r="C2" s="43" t="s">
        <v>257</v>
      </c>
      <c r="D2" s="44"/>
      <c r="E2" s="45">
        <v>2.0329999999999999</v>
      </c>
      <c r="F2" s="45">
        <v>4.5</v>
      </c>
      <c r="G2" s="46">
        <f>(IF(E2=0, "0.00",10-E2))+F2</f>
        <v>12.467000000000001</v>
      </c>
      <c r="H2" s="47">
        <f>RANK(G2, $G$2:$G$99, 0)</f>
        <v>10</v>
      </c>
      <c r="I2" s="49">
        <f>IFERROR((G2/'League Calculation'!B$3)*100, "")</f>
        <v>94.446969696969703</v>
      </c>
      <c r="J2" s="45">
        <v>1.6</v>
      </c>
      <c r="K2" s="45">
        <v>4.7</v>
      </c>
      <c r="L2" s="46">
        <f>(IF(J2=0, "0.00",10-J2))+K2</f>
        <v>13.100000000000001</v>
      </c>
      <c r="M2" s="47">
        <f>RANK(L2,$L$2:$L$999)</f>
        <v>1</v>
      </c>
      <c r="N2" s="49">
        <f>IFERROR((L2/'League Calculation'!H$3)*100, "")</f>
        <v>100</v>
      </c>
      <c r="O2" s="45"/>
      <c r="P2" s="45"/>
      <c r="Q2" s="46">
        <f>(IF(O2=0, "0.00",10-O2))+P2</f>
        <v>0</v>
      </c>
      <c r="R2" s="47">
        <f>RANK(Q2,$Q$2:$Q$999, 0)</f>
        <v>24</v>
      </c>
      <c r="S2" s="49">
        <f>IFERROR((Q2/'League Calculation'!I$3)*100, "")</f>
        <v>0</v>
      </c>
      <c r="T2" s="45">
        <v>1.1499999999999999</v>
      </c>
      <c r="U2" s="45">
        <v>4</v>
      </c>
      <c r="V2" s="46">
        <f>(IF(T2=0, "0.00",10-T2))+U2</f>
        <v>12.85</v>
      </c>
      <c r="W2" s="47">
        <f>RANK(V2,$V$2:$V$999, 0)</f>
        <v>8</v>
      </c>
      <c r="X2" s="49">
        <f>IFERROR((V2/'League Calculation'!C$3)*100, "")</f>
        <v>94.833948339483385</v>
      </c>
      <c r="Y2" s="46">
        <f>E2+J2+O2+T2</f>
        <v>4.7829999999999995</v>
      </c>
      <c r="Z2" s="46">
        <f>F2+K2+P2+U2</f>
        <v>13.2</v>
      </c>
      <c r="AA2" s="46">
        <f>G2+L2+Q2+V2</f>
        <v>38.417000000000002</v>
      </c>
      <c r="AB2" s="47">
        <f>RANK(AA2,$AA$2:$AA$59999, 0)</f>
        <v>1</v>
      </c>
      <c r="AC2" s="49">
        <f>IFERROR((AA2/'League Calculation'!J$3)*100, "")</f>
        <v>100</v>
      </c>
    </row>
    <row r="3" spans="1:29" s="48" customFormat="1">
      <c r="A3" s="43" t="s">
        <v>69</v>
      </c>
      <c r="B3" s="44">
        <v>11</v>
      </c>
      <c r="C3" s="43" t="s">
        <v>259</v>
      </c>
      <c r="D3" s="44"/>
      <c r="E3" s="45">
        <v>1.8</v>
      </c>
      <c r="F3" s="45">
        <v>5</v>
      </c>
      <c r="G3" s="46">
        <f>(IF(E3=0, "0.00",10-E3))+F3</f>
        <v>13.2</v>
      </c>
      <c r="H3" s="47">
        <f>RANK(G3, $G$2:$G$99, 0)</f>
        <v>1</v>
      </c>
      <c r="I3" s="49">
        <f>IFERROR((G3/'League Calculation'!B$3)*100, "")</f>
        <v>100</v>
      </c>
      <c r="J3" s="45">
        <v>2.15</v>
      </c>
      <c r="K3" s="45">
        <v>5.0999999999999996</v>
      </c>
      <c r="L3" s="46">
        <f>(IF(J3=0, "0.00",10-J3))+K3</f>
        <v>12.95</v>
      </c>
      <c r="M3" s="47">
        <f>RANK(L3,$L$2:$L$999)</f>
        <v>2</v>
      </c>
      <c r="N3" s="49">
        <f>IFERROR((L3/'League Calculation'!H$3)*100, "")</f>
        <v>98.854961832061051</v>
      </c>
      <c r="O3" s="45"/>
      <c r="P3" s="45"/>
      <c r="Q3" s="46">
        <f>(IF(O3=0, "0.00",10-O3))+P3</f>
        <v>0</v>
      </c>
      <c r="R3" s="47">
        <f>RANK(Q3,$Q$2:$Q$999, 0)</f>
        <v>24</v>
      </c>
      <c r="S3" s="49">
        <f>IFERROR((Q3/'League Calculation'!I$3)*100, "")</f>
        <v>0</v>
      </c>
      <c r="T3" s="45">
        <v>1.95</v>
      </c>
      <c r="U3" s="45">
        <v>4</v>
      </c>
      <c r="V3" s="46">
        <f>(IF(T3=0, "0.00",10-T3))+U3</f>
        <v>12.05</v>
      </c>
      <c r="W3" s="47">
        <f>RANK(V3,$V$2:$V$999, 0)</f>
        <v>19</v>
      </c>
      <c r="X3" s="49">
        <f>IFERROR((V3/'League Calculation'!C$3)*100, "")</f>
        <v>88.929889298892988</v>
      </c>
      <c r="Y3" s="46">
        <f>E3+J3+O3+T3</f>
        <v>5.9</v>
      </c>
      <c r="Z3" s="46">
        <f>F3+K3+P3+U3</f>
        <v>14.1</v>
      </c>
      <c r="AA3" s="46">
        <f>G3+L3+Q3+V3</f>
        <v>38.200000000000003</v>
      </c>
      <c r="AB3" s="47">
        <f>RANK(AA3,$AA$2:$AA$59999, 0)</f>
        <v>2</v>
      </c>
      <c r="AC3" s="49">
        <f>IFERROR((AA3/'League Calculation'!J$3)*100, "")</f>
        <v>99.435145898950992</v>
      </c>
    </row>
    <row r="4" spans="1:29" s="48" customFormat="1">
      <c r="A4" s="43" t="s">
        <v>95</v>
      </c>
      <c r="B4" s="44">
        <v>1</v>
      </c>
      <c r="C4" s="43" t="s">
        <v>159</v>
      </c>
      <c r="D4" s="44"/>
      <c r="E4" s="45">
        <v>2.8</v>
      </c>
      <c r="F4" s="45">
        <v>5.4</v>
      </c>
      <c r="G4" s="46">
        <f>(IF(E4=0, "0.00",10-E4))+F4</f>
        <v>12.600000000000001</v>
      </c>
      <c r="H4" s="47">
        <f>RANK(G4, $G$2:$G$99, 0)</f>
        <v>4</v>
      </c>
      <c r="I4" s="49">
        <f>IFERROR((G4/'League Calculation'!B$3)*100, "")</f>
        <v>95.454545454545467</v>
      </c>
      <c r="J4" s="45">
        <v>2.0499999999999998</v>
      </c>
      <c r="K4" s="45">
        <v>3.7</v>
      </c>
      <c r="L4" s="46">
        <f>(IF(J4=0, "0.00",10-J4))+K4</f>
        <v>11.65</v>
      </c>
      <c r="M4" s="47">
        <f>RANK(L4,$L$2:$L$999)</f>
        <v>6</v>
      </c>
      <c r="N4" s="49">
        <f>IFERROR((L4/'League Calculation'!H$3)*100, "")</f>
        <v>88.931297709923669</v>
      </c>
      <c r="O4" s="45"/>
      <c r="P4" s="45"/>
      <c r="Q4" s="46">
        <f>(IF(O4=0, "0.00",10-O4))+P4</f>
        <v>0</v>
      </c>
      <c r="R4" s="47">
        <f>RANK(Q4,$Q$2:$Q$999, 0)</f>
        <v>24</v>
      </c>
      <c r="S4" s="49">
        <f>IFERROR((Q4/'League Calculation'!I$3)*100, "")</f>
        <v>0</v>
      </c>
      <c r="T4" s="45">
        <v>0.85</v>
      </c>
      <c r="U4" s="45">
        <v>4.2</v>
      </c>
      <c r="V4" s="46">
        <f>(IF(T4=0, "0.00",10-T4))+U4</f>
        <v>13.350000000000001</v>
      </c>
      <c r="W4" s="47">
        <f>RANK(V4,$V$2:$V$999, 0)</f>
        <v>3</v>
      </c>
      <c r="X4" s="49">
        <f>IFERROR((V4/'League Calculation'!C$3)*100, "")</f>
        <v>98.523985239852408</v>
      </c>
      <c r="Y4" s="46">
        <f>E4+J4+O4+T4</f>
        <v>5.6999999999999993</v>
      </c>
      <c r="Z4" s="46">
        <f>F4+K4+P4+U4</f>
        <v>13.3</v>
      </c>
      <c r="AA4" s="46">
        <f>G4+L4+Q4+V4</f>
        <v>37.6</v>
      </c>
      <c r="AB4" s="47">
        <f>RANK(AA4,$AA$2:$AA$59999, 0)</f>
        <v>3</v>
      </c>
      <c r="AC4" s="49">
        <f>IFERROR((AA4/'League Calculation'!J$3)*100, "")</f>
        <v>97.873337324621914</v>
      </c>
    </row>
    <row r="5" spans="1:29" s="30" customFormat="1">
      <c r="A5" s="42" t="s">
        <v>99</v>
      </c>
      <c r="B5">
        <v>53</v>
      </c>
      <c r="C5" s="42" t="s">
        <v>158</v>
      </c>
      <c r="D5"/>
      <c r="E5" s="31">
        <v>1.5</v>
      </c>
      <c r="F5" s="31">
        <v>4</v>
      </c>
      <c r="G5" s="32">
        <f>(IF(E5=0, "0.00",10-E5))+F5</f>
        <v>12.5</v>
      </c>
      <c r="H5" s="33">
        <f>RANK(G5, $G$2:$G$99, 0)</f>
        <v>7</v>
      </c>
      <c r="I5" s="17">
        <f>IFERROR((G5/'League Calculation'!B$3)*100, "")</f>
        <v>94.696969696969703</v>
      </c>
      <c r="J5" s="31">
        <v>2.1</v>
      </c>
      <c r="K5" s="31">
        <v>3.4</v>
      </c>
      <c r="L5" s="32">
        <f>(IF(J5=0, "0.00",10-J5))+K5</f>
        <v>11.3</v>
      </c>
      <c r="M5" s="33">
        <f>RANK(L5,$L$2:$L$999)</f>
        <v>8</v>
      </c>
      <c r="N5" s="17">
        <f>IFERROR((L5/'League Calculation'!H$3)*100, "")</f>
        <v>86.25954198473282</v>
      </c>
      <c r="O5" s="31"/>
      <c r="P5" s="31"/>
      <c r="Q5" s="32">
        <f>(IF(O5=0, "0.00",10-O5))+P5</f>
        <v>0</v>
      </c>
      <c r="R5" s="33">
        <f>RANK(Q5,$Q$2:$Q$999, 0)</f>
        <v>24</v>
      </c>
      <c r="S5" s="17">
        <f>IFERROR((Q5/'League Calculation'!I$3)*100, "")</f>
        <v>0</v>
      </c>
      <c r="T5" s="31">
        <v>0.65</v>
      </c>
      <c r="U5" s="31">
        <v>4.2</v>
      </c>
      <c r="V5" s="32">
        <f>(IF(T5=0, "0.00",10-T5))+U5</f>
        <v>13.55</v>
      </c>
      <c r="W5" s="33">
        <f>RANK(V5,$V$2:$V$999, 0)</f>
        <v>1</v>
      </c>
      <c r="X5" s="17">
        <f>IFERROR((V5/'League Calculation'!C$3)*100, "")</f>
        <v>100</v>
      </c>
      <c r="Y5" s="32">
        <f>E5+J5+O5+T5</f>
        <v>4.25</v>
      </c>
      <c r="Z5" s="32">
        <f>F5+K5+P5+U5</f>
        <v>11.600000000000001</v>
      </c>
      <c r="AA5" s="32">
        <f>G5+L5+Q5+V5</f>
        <v>37.35</v>
      </c>
      <c r="AB5" s="33">
        <f>RANK(AA5,$AA$2:$AA$59999, 0)</f>
        <v>4</v>
      </c>
      <c r="AC5" s="17">
        <f>IFERROR((AA5/'League Calculation'!J$3)*100, "")</f>
        <v>97.2225837519848</v>
      </c>
    </row>
    <row r="6" spans="1:29" s="30" customFormat="1">
      <c r="A6" s="42" t="s">
        <v>97</v>
      </c>
      <c r="B6">
        <v>49</v>
      </c>
      <c r="C6" s="42" t="s">
        <v>135</v>
      </c>
      <c r="D6"/>
      <c r="E6" s="31">
        <v>1.633</v>
      </c>
      <c r="F6" s="31">
        <v>4.4000000000000004</v>
      </c>
      <c r="G6" s="32">
        <f>(IF(E6=0, "0.00",10-E6))+F6</f>
        <v>12.767000000000001</v>
      </c>
      <c r="H6" s="33">
        <f>RANK(G6, $G$2:$G$99, 0)</f>
        <v>2</v>
      </c>
      <c r="I6" s="17">
        <f>IFERROR((G6/'League Calculation'!B$3)*100, "")</f>
        <v>96.719696969696983</v>
      </c>
      <c r="J6" s="31">
        <v>1.1000000000000001</v>
      </c>
      <c r="K6" s="31">
        <v>3.7</v>
      </c>
      <c r="L6" s="32">
        <f>(IF(J6=0, "0.00",10-J6))+K6</f>
        <v>12.600000000000001</v>
      </c>
      <c r="M6" s="33">
        <f>RANK(L6,$L$2:$L$999)</f>
        <v>5</v>
      </c>
      <c r="N6" s="17">
        <f>IFERROR((L6/'League Calculation'!H$3)*100, "")</f>
        <v>96.18320610687023</v>
      </c>
      <c r="O6" s="31">
        <v>1.65</v>
      </c>
      <c r="P6" s="31">
        <v>3.2</v>
      </c>
      <c r="Q6" s="32">
        <f>(IF(O6=0, "0.00",10-O6))+P6</f>
        <v>11.55</v>
      </c>
      <c r="R6" s="33">
        <f>RANK(Q6,$Q$2:$Q$999, 0)</f>
        <v>1</v>
      </c>
      <c r="S6" s="17">
        <f>IFERROR((Q6/'League Calculation'!I$3)*100, "")</f>
        <v>100</v>
      </c>
      <c r="T6" s="31"/>
      <c r="U6" s="31"/>
      <c r="V6" s="32">
        <f>(IF(T6=0, "0.00",10-T6))+U6</f>
        <v>0</v>
      </c>
      <c r="W6" s="33">
        <f>RANK(V6,$V$2:$V$999, 0)</f>
        <v>44</v>
      </c>
      <c r="X6" s="17">
        <f>IFERROR((V6/'League Calculation'!C$3)*100, "")</f>
        <v>0</v>
      </c>
      <c r="Y6" s="32">
        <f>E6+J6+O6+T6</f>
        <v>4.383</v>
      </c>
      <c r="Z6" s="32">
        <f>F6+K6+P6+U6</f>
        <v>11.3</v>
      </c>
      <c r="AA6" s="32">
        <f>G6+L6+Q6+V6</f>
        <v>36.917000000000002</v>
      </c>
      <c r="AB6" s="33">
        <f>RANK(AA6,$AA$2:$AA$59999, 0)</f>
        <v>5</v>
      </c>
      <c r="AC6" s="17">
        <f>IFERROR((AA6/'League Calculation'!J$3)*100, "")</f>
        <v>96.095478564177313</v>
      </c>
    </row>
    <row r="7" spans="1:29" s="30" customFormat="1">
      <c r="A7" s="42" t="s">
        <v>69</v>
      </c>
      <c r="B7">
        <v>24</v>
      </c>
      <c r="C7" s="42" t="s">
        <v>142</v>
      </c>
      <c r="D7"/>
      <c r="E7" s="31">
        <v>2.8</v>
      </c>
      <c r="F7" s="31">
        <v>4.4000000000000004</v>
      </c>
      <c r="G7" s="32">
        <f>(IF(E7=0, "0.00",10-E7))+F7</f>
        <v>11.600000000000001</v>
      </c>
      <c r="H7" s="33">
        <f>RANK(G7, $G$2:$G$99, 0)</f>
        <v>22</v>
      </c>
      <c r="I7" s="17">
        <f>IFERROR((G7/'League Calculation'!B$3)*100, "")</f>
        <v>87.87878787878789</v>
      </c>
      <c r="J7" s="31">
        <v>2.4</v>
      </c>
      <c r="K7" s="31">
        <v>5.0999999999999996</v>
      </c>
      <c r="L7" s="32">
        <f>(IF(J7=0, "0.00",10-J7))+K7</f>
        <v>12.7</v>
      </c>
      <c r="M7" s="33">
        <f>RANK(L7,$L$2:$L$999)</f>
        <v>3</v>
      </c>
      <c r="N7" s="17">
        <f>IFERROR((L7/'League Calculation'!H$3)*100, "")</f>
        <v>96.946564885496173</v>
      </c>
      <c r="O7" s="31"/>
      <c r="P7" s="31"/>
      <c r="Q7" s="32">
        <f>(IF(O7=0, "0.00",10-O7))+P7</f>
        <v>0</v>
      </c>
      <c r="R7" s="33">
        <f>RANK(Q7,$Q$2:$Q$999, 0)</f>
        <v>24</v>
      </c>
      <c r="S7" s="17">
        <f>IFERROR((Q7/'League Calculation'!I$3)*100, "")</f>
        <v>0</v>
      </c>
      <c r="T7" s="31">
        <v>0.65</v>
      </c>
      <c r="U7" s="31">
        <v>3</v>
      </c>
      <c r="V7" s="32">
        <f>(IF(T7=0, "0.00",10-T7))+U7</f>
        <v>12.35</v>
      </c>
      <c r="W7" s="33">
        <f>RANK(V7,$V$2:$V$999, 0)</f>
        <v>16</v>
      </c>
      <c r="X7" s="17">
        <f>IFERROR((V7/'League Calculation'!C$3)*100, "")</f>
        <v>91.14391143911439</v>
      </c>
      <c r="Y7" s="32">
        <f>E7+J7+O7+T7</f>
        <v>5.85</v>
      </c>
      <c r="Z7" s="32">
        <f>F7+K7+P7+U7</f>
        <v>12.5</v>
      </c>
      <c r="AA7" s="32">
        <f>G7+L7+Q7+V7</f>
        <v>36.65</v>
      </c>
      <c r="AB7" s="33">
        <f>RANK(AA7,$AA$2:$AA$59999, 0)</f>
        <v>6</v>
      </c>
      <c r="AC7" s="17">
        <f>IFERROR((AA7/'League Calculation'!J$3)*100, "")</f>
        <v>95.400473748600874</v>
      </c>
    </row>
    <row r="8" spans="1:29" s="30" customFormat="1">
      <c r="A8" s="42" t="s">
        <v>71</v>
      </c>
      <c r="B8">
        <v>19</v>
      </c>
      <c r="C8" s="42" t="s">
        <v>162</v>
      </c>
      <c r="D8"/>
      <c r="E8" s="31">
        <v>1</v>
      </c>
      <c r="F8" s="31">
        <v>3.6</v>
      </c>
      <c r="G8" s="32">
        <f>(IF(E8=0, "0.00",10-E8))+F8</f>
        <v>12.6</v>
      </c>
      <c r="H8" s="33">
        <f>RANK(G8, $G$2:$G$99, 0)</f>
        <v>5</v>
      </c>
      <c r="I8" s="17">
        <f>IFERROR((G8/'League Calculation'!B$3)*100, "")</f>
        <v>95.454545454545453</v>
      </c>
      <c r="J8" s="31"/>
      <c r="K8" s="31"/>
      <c r="L8" s="32">
        <f>(IF(J8=0, "0.00",10-J8))+K8</f>
        <v>0</v>
      </c>
      <c r="M8" s="33">
        <f>RANK(L8,$L$2:$L$999)</f>
        <v>29</v>
      </c>
      <c r="N8" s="17">
        <f>IFERROR((L8/'League Calculation'!H$3)*100, "")</f>
        <v>0</v>
      </c>
      <c r="O8" s="31">
        <v>3.5</v>
      </c>
      <c r="P8" s="31">
        <v>4</v>
      </c>
      <c r="Q8" s="32">
        <f>(IF(O8=0, "0.00",10-O8))+P8</f>
        <v>10.5</v>
      </c>
      <c r="R8" s="33">
        <f>RANK(Q8,$Q$2:$Q$999, 0)</f>
        <v>8</v>
      </c>
      <c r="S8" s="17">
        <f>IFERROR((Q8/'League Calculation'!I$3)*100, "")</f>
        <v>90.909090909090907</v>
      </c>
      <c r="T8" s="31">
        <v>1.25</v>
      </c>
      <c r="U8" s="31">
        <v>4</v>
      </c>
      <c r="V8" s="32">
        <f>(IF(T8=0, "0.00",10-T8))+U8</f>
        <v>12.75</v>
      </c>
      <c r="W8" s="33">
        <f>RANK(V8,$V$2:$V$999, 0)</f>
        <v>11</v>
      </c>
      <c r="X8" s="17">
        <f>IFERROR((V8/'League Calculation'!C$3)*100, "")</f>
        <v>94.095940959409589</v>
      </c>
      <c r="Y8" s="32">
        <f>E8+J8+O8+T8</f>
        <v>5.75</v>
      </c>
      <c r="Z8" s="32">
        <f>F8+K8+P8+U8</f>
        <v>11.6</v>
      </c>
      <c r="AA8" s="32">
        <f>G8+L8+Q8+V8</f>
        <v>35.85</v>
      </c>
      <c r="AB8" s="33">
        <f>RANK(AA8,$AA$2:$AA$59999, 0)</f>
        <v>7</v>
      </c>
      <c r="AC8" s="17">
        <f>IFERROR((AA8/'League Calculation'!J$3)*100, "")</f>
        <v>93.318062316162127</v>
      </c>
    </row>
    <row r="9" spans="1:29" s="30" customFormat="1">
      <c r="A9" s="42" t="s">
        <v>71</v>
      </c>
      <c r="B9">
        <v>33</v>
      </c>
      <c r="C9" s="42" t="s">
        <v>147</v>
      </c>
      <c r="D9"/>
      <c r="E9" s="31">
        <v>1.3660000000000001</v>
      </c>
      <c r="F9" s="31">
        <v>2.9</v>
      </c>
      <c r="G9" s="32">
        <f>(IF(E9=0, "0.00",10-E9))+F9</f>
        <v>11.534000000000001</v>
      </c>
      <c r="H9" s="33">
        <f>RANK(G9, $G$2:$G$99, 0)</f>
        <v>25</v>
      </c>
      <c r="I9" s="17">
        <f>IFERROR((G9/'League Calculation'!B$3)*100, "")</f>
        <v>87.37878787878789</v>
      </c>
      <c r="J9" s="31">
        <v>1.75</v>
      </c>
      <c r="K9" s="31">
        <v>3</v>
      </c>
      <c r="L9" s="32">
        <f>(IF(J9=0, "0.00",10-J9))+K9</f>
        <v>11.25</v>
      </c>
      <c r="M9" s="33">
        <f>RANK(L9,$L$2:$L$999)</f>
        <v>9</v>
      </c>
      <c r="N9" s="17">
        <f>IFERROR((L9/'League Calculation'!H$3)*100, "")</f>
        <v>85.877862595419842</v>
      </c>
      <c r="O9" s="31"/>
      <c r="P9" s="31"/>
      <c r="Q9" s="32">
        <f>(IF(O9=0, "0.00",10-O9))+P9</f>
        <v>0</v>
      </c>
      <c r="R9" s="33">
        <f>RANK(Q9,$Q$2:$Q$999, 0)</f>
        <v>24</v>
      </c>
      <c r="S9" s="17">
        <f>IFERROR((Q9/'League Calculation'!I$3)*100, "")</f>
        <v>0</v>
      </c>
      <c r="T9" s="31">
        <v>0.55000000000000004</v>
      </c>
      <c r="U9" s="31">
        <v>3.4</v>
      </c>
      <c r="V9" s="32">
        <f>(IF(T9=0, "0.00",10-T9))+U9</f>
        <v>12.85</v>
      </c>
      <c r="W9" s="33">
        <f>RANK(V9,$V$2:$V$999, 0)</f>
        <v>8</v>
      </c>
      <c r="X9" s="17">
        <f>IFERROR((V9/'League Calculation'!C$3)*100, "")</f>
        <v>94.833948339483385</v>
      </c>
      <c r="Y9" s="32">
        <f>E9+J9+O9+T9</f>
        <v>3.6660000000000004</v>
      </c>
      <c r="Z9" s="32">
        <f>F9+K9+P9+U9</f>
        <v>9.3000000000000007</v>
      </c>
      <c r="AA9" s="32">
        <f>G9+L9+Q9+V9</f>
        <v>35.634</v>
      </c>
      <c r="AB9" s="33">
        <f>RANK(AA9,$AA$2:$AA$59999, 0)</f>
        <v>8</v>
      </c>
      <c r="AC9" s="17">
        <f>IFERROR((AA9/'League Calculation'!J$3)*100, "")</f>
        <v>92.755811229403648</v>
      </c>
    </row>
    <row r="10" spans="1:29" s="30" customFormat="1">
      <c r="A10" s="42" t="s">
        <v>69</v>
      </c>
      <c r="B10">
        <v>40</v>
      </c>
      <c r="C10" s="42" t="s">
        <v>166</v>
      </c>
      <c r="D10"/>
      <c r="E10" s="31">
        <v>1.9</v>
      </c>
      <c r="F10" s="31">
        <v>4.4000000000000004</v>
      </c>
      <c r="G10" s="32">
        <f>(IF(E10=0, "0.00",10-E10))+F10</f>
        <v>12.5</v>
      </c>
      <c r="H10" s="33">
        <f>RANK(G10, $G$2:$G$99, 0)</f>
        <v>7</v>
      </c>
      <c r="I10" s="17">
        <f>IFERROR((G10/'League Calculation'!B$3)*100, "")</f>
        <v>94.696969696969703</v>
      </c>
      <c r="J10" s="31"/>
      <c r="K10" s="31"/>
      <c r="L10" s="32">
        <f>(IF(J10=0, "0.00",10-J10))+K10</f>
        <v>0</v>
      </c>
      <c r="M10" s="33">
        <f>RANK(L10,$L$2:$L$999)</f>
        <v>29</v>
      </c>
      <c r="N10" s="17">
        <f>IFERROR((L10/'League Calculation'!H$3)*100, "")</f>
        <v>0</v>
      </c>
      <c r="O10" s="31">
        <v>1.1000000000000001</v>
      </c>
      <c r="P10" s="31">
        <v>2.5</v>
      </c>
      <c r="Q10" s="32">
        <f>(IF(O10=0, "0.00",10-O10))+P10</f>
        <v>11.4</v>
      </c>
      <c r="R10" s="33">
        <f>RANK(Q10,$Q$2:$Q$999, 0)</f>
        <v>2</v>
      </c>
      <c r="S10" s="17">
        <f>IFERROR((Q10/'League Calculation'!I$3)*100, "")</f>
        <v>98.701298701298697</v>
      </c>
      <c r="T10" s="31">
        <v>1.3</v>
      </c>
      <c r="U10" s="31">
        <v>3</v>
      </c>
      <c r="V10" s="32">
        <f>(IF(T10=0, "0.00",10-T10))+U10</f>
        <v>11.7</v>
      </c>
      <c r="W10" s="33">
        <f>RANK(V10,$V$2:$V$999, 0)</f>
        <v>32</v>
      </c>
      <c r="X10" s="17">
        <f>IFERROR((V10/'League Calculation'!C$3)*100, "")</f>
        <v>86.346863468634666</v>
      </c>
      <c r="Y10" s="32">
        <f>E10+J10+O10+T10</f>
        <v>4.3</v>
      </c>
      <c r="Z10" s="32">
        <f>F10+K10+P10+U10</f>
        <v>9.9</v>
      </c>
      <c r="AA10" s="32">
        <f>G10+L10+Q10+V10</f>
        <v>35.599999999999994</v>
      </c>
      <c r="AB10" s="33">
        <f>RANK(AA10,$AA$2:$AA$59999, 0)</f>
        <v>9</v>
      </c>
      <c r="AC10" s="17">
        <f>IFERROR((AA10/'League Calculation'!J$3)*100, "")</f>
        <v>92.667308743524984</v>
      </c>
    </row>
    <row r="11" spans="1:29" s="30" customFormat="1">
      <c r="A11" s="42" t="s">
        <v>82</v>
      </c>
      <c r="B11">
        <v>52</v>
      </c>
      <c r="C11" s="42" t="s">
        <v>203</v>
      </c>
      <c r="D11"/>
      <c r="E11" s="31">
        <v>2.1</v>
      </c>
      <c r="F11" s="31">
        <v>3.8</v>
      </c>
      <c r="G11" s="32">
        <f>(IF(E11=0, "0.00",10-E11))+F11</f>
        <v>11.7</v>
      </c>
      <c r="H11" s="33">
        <f>RANK(G11, $G$2:$G$99, 0)</f>
        <v>18</v>
      </c>
      <c r="I11" s="17">
        <f>IFERROR((G11/'League Calculation'!B$3)*100, "")</f>
        <v>88.63636363636364</v>
      </c>
      <c r="J11" s="31">
        <v>1.45</v>
      </c>
      <c r="K11" s="31">
        <v>4.0999999999999996</v>
      </c>
      <c r="L11" s="32">
        <f>(IF(J11=0, "0.00",10-J11))+K11</f>
        <v>12.65</v>
      </c>
      <c r="M11" s="33">
        <f>RANK(L11,$L$2:$L$999)</f>
        <v>4</v>
      </c>
      <c r="N11" s="17">
        <f>IFERROR((L11/'League Calculation'!H$3)*100, "")</f>
        <v>96.564885496183194</v>
      </c>
      <c r="O11" s="31">
        <v>1.9</v>
      </c>
      <c r="P11" s="31">
        <v>3.1</v>
      </c>
      <c r="Q11" s="32">
        <f>(IF(O11=0, "0.00",10-O11))+P11</f>
        <v>11.2</v>
      </c>
      <c r="R11" s="33">
        <f>RANK(Q11,$Q$2:$Q$999, 0)</f>
        <v>5</v>
      </c>
      <c r="S11" s="17">
        <f>IFERROR((Q11/'League Calculation'!I$3)*100, "")</f>
        <v>96.969696969696955</v>
      </c>
      <c r="T11" s="31"/>
      <c r="U11" s="31"/>
      <c r="V11" s="32">
        <f>(IF(T11=0, "0.00",10-T11))+U11</f>
        <v>0</v>
      </c>
      <c r="W11" s="33">
        <f>RANK(V11,$V$2:$V$999, 0)</f>
        <v>44</v>
      </c>
      <c r="X11" s="17">
        <f>IFERROR((V11/'League Calculation'!C$3)*100, "")</f>
        <v>0</v>
      </c>
      <c r="Y11" s="32">
        <f>E11+J11+O11+T11</f>
        <v>5.4499999999999993</v>
      </c>
      <c r="Z11" s="32">
        <f>F11+K11+P11+U11</f>
        <v>11</v>
      </c>
      <c r="AA11" s="32">
        <f>G11+L11+Q11+V11</f>
        <v>35.549999999999997</v>
      </c>
      <c r="AB11" s="33">
        <f>RANK(AA11,$AA$2:$AA$59999, 0)</f>
        <v>10</v>
      </c>
      <c r="AC11" s="17">
        <f>IFERROR((AA11/'League Calculation'!J$3)*100, "")</f>
        <v>92.537158028997567</v>
      </c>
    </row>
    <row r="12" spans="1:29" s="30" customFormat="1">
      <c r="A12" s="42" t="s">
        <v>69</v>
      </c>
      <c r="B12">
        <v>22</v>
      </c>
      <c r="C12" s="42" t="s">
        <v>168</v>
      </c>
      <c r="D12"/>
      <c r="E12" s="31">
        <v>2.266</v>
      </c>
      <c r="F12" s="31">
        <v>4.5999999999999996</v>
      </c>
      <c r="G12" s="32">
        <f>(IF(E12=0, "0.00",10-E12))+F12</f>
        <v>12.334</v>
      </c>
      <c r="H12" s="33">
        <f>RANK(G12, $G$2:$G$99, 0)</f>
        <v>11</v>
      </c>
      <c r="I12" s="17">
        <f>IFERROR((G12/'League Calculation'!B$3)*100, "")</f>
        <v>93.439393939393938</v>
      </c>
      <c r="J12" s="31">
        <v>2.6</v>
      </c>
      <c r="K12" s="31">
        <v>3.2</v>
      </c>
      <c r="L12" s="32">
        <f>(IF(J12=0, "0.00",10-J12))+K12</f>
        <v>10.600000000000001</v>
      </c>
      <c r="M12" s="33">
        <f>RANK(L12,$L$2:$L$999)</f>
        <v>10</v>
      </c>
      <c r="N12" s="17">
        <f>IFERROR((L12/'League Calculation'!H$3)*100, "")</f>
        <v>80.916030534351151</v>
      </c>
      <c r="O12" s="31"/>
      <c r="P12" s="31"/>
      <c r="Q12" s="32">
        <f>(IF(O12=0, "0.00",10-O12))+P12</f>
        <v>0</v>
      </c>
      <c r="R12" s="33">
        <f>RANK(Q12,$Q$2:$Q$999, 0)</f>
        <v>24</v>
      </c>
      <c r="S12" s="17">
        <f>IFERROR((Q12/'League Calculation'!I$3)*100, "")</f>
        <v>0</v>
      </c>
      <c r="T12" s="31">
        <v>0.45</v>
      </c>
      <c r="U12" s="31">
        <v>3</v>
      </c>
      <c r="V12" s="32">
        <f>(IF(T12=0, "0.00",10-T12))+U12</f>
        <v>12.55</v>
      </c>
      <c r="W12" s="33">
        <f>RANK(V12,$V$2:$V$999, 0)</f>
        <v>13</v>
      </c>
      <c r="X12" s="17">
        <f>IFERROR((V12/'League Calculation'!C$3)*100, "")</f>
        <v>92.619926199261997</v>
      </c>
      <c r="Y12" s="32">
        <f>E12+J12+O12+T12</f>
        <v>5.3159999999999998</v>
      </c>
      <c r="Z12" s="32">
        <f>F12+K12+P12+U12</f>
        <v>10.8</v>
      </c>
      <c r="AA12" s="32">
        <f>G12+L12+Q12+V12</f>
        <v>35.484000000000002</v>
      </c>
      <c r="AB12" s="33">
        <f>RANK(AA12,$AA$2:$AA$59999, 0)</f>
        <v>11</v>
      </c>
      <c r="AC12" s="17">
        <f>IFERROR((AA12/'League Calculation'!J$3)*100, "")</f>
        <v>92.365359085821382</v>
      </c>
    </row>
    <row r="13" spans="1:29" s="30" customFormat="1">
      <c r="A13" s="42" t="s">
        <v>133</v>
      </c>
      <c r="B13">
        <v>51</v>
      </c>
      <c r="C13" s="42" t="s">
        <v>137</v>
      </c>
      <c r="D13"/>
      <c r="E13" s="31">
        <v>2</v>
      </c>
      <c r="F13" s="31">
        <v>4.0999999999999996</v>
      </c>
      <c r="G13" s="32">
        <f>(IF(E13=0, "0.00",10-E13))+F13</f>
        <v>12.1</v>
      </c>
      <c r="H13" s="33">
        <f>RANK(G13, $G$2:$G$99, 0)</f>
        <v>13</v>
      </c>
      <c r="I13" s="17">
        <f>IFERROR((G13/'League Calculation'!B$3)*100, "")</f>
        <v>91.666666666666671</v>
      </c>
      <c r="J13" s="31">
        <v>1.8</v>
      </c>
      <c r="K13" s="31">
        <v>3.4</v>
      </c>
      <c r="L13" s="32">
        <f>(IF(J13=0, "0.00",10-J13))+K13</f>
        <v>11.6</v>
      </c>
      <c r="M13" s="33">
        <f>RANK(L13,$L$2:$L$999)</f>
        <v>7</v>
      </c>
      <c r="N13" s="17">
        <f>IFERROR((L13/'League Calculation'!H$3)*100, "")</f>
        <v>88.549618320610676</v>
      </c>
      <c r="O13" s="31">
        <v>3.25</v>
      </c>
      <c r="P13" s="31">
        <v>4.5</v>
      </c>
      <c r="Q13" s="32">
        <f>(IF(O13=0, "0.00",10-O13))+P13</f>
        <v>11.25</v>
      </c>
      <c r="R13" s="33">
        <f>RANK(Q13,$Q$2:$Q$999, 0)</f>
        <v>4</v>
      </c>
      <c r="S13" s="17">
        <f>IFERROR((Q13/'League Calculation'!I$3)*100, "")</f>
        <v>97.402597402597408</v>
      </c>
      <c r="T13" s="31"/>
      <c r="U13" s="31"/>
      <c r="V13" s="32">
        <f>(IF(T13=0, "0.00",10-T13))+U13</f>
        <v>0</v>
      </c>
      <c r="W13" s="33">
        <f>RANK(V13,$V$2:$V$999, 0)</f>
        <v>44</v>
      </c>
      <c r="X13" s="17">
        <f>IFERROR((V13/'League Calculation'!C$3)*100, "")</f>
        <v>0</v>
      </c>
      <c r="Y13" s="32">
        <f>E13+J13+O13+T13</f>
        <v>7.05</v>
      </c>
      <c r="Z13" s="32">
        <f>F13+K13+P13+U13</f>
        <v>12</v>
      </c>
      <c r="AA13" s="32">
        <f>G13+L13+Q13+V13</f>
        <v>34.950000000000003</v>
      </c>
      <c r="AB13" s="33">
        <f>RANK(AA13,$AA$2:$AA$59999, 0)</f>
        <v>12</v>
      </c>
      <c r="AC13" s="17">
        <f>IFERROR((AA13/'League Calculation'!J$3)*100, "")</f>
        <v>90.975349454668503</v>
      </c>
    </row>
    <row r="14" spans="1:29" s="30" customFormat="1">
      <c r="A14" s="42" t="s">
        <v>71</v>
      </c>
      <c r="B14">
        <v>31</v>
      </c>
      <c r="C14" s="42" t="s">
        <v>149</v>
      </c>
      <c r="D14"/>
      <c r="E14" s="31">
        <v>1.7</v>
      </c>
      <c r="F14" s="31">
        <v>4.2</v>
      </c>
      <c r="G14" s="32">
        <f>(IF(E14=0, "0.00",10-E14))+F14</f>
        <v>12.5</v>
      </c>
      <c r="H14" s="33">
        <f>RANK(G14, $G$2:$G$99, 0)</f>
        <v>7</v>
      </c>
      <c r="I14" s="17">
        <f>IFERROR((G14/'League Calculation'!B$3)*100, "")</f>
        <v>94.696969696969703</v>
      </c>
      <c r="J14" s="31">
        <v>3.3</v>
      </c>
      <c r="K14" s="31">
        <v>2.1</v>
      </c>
      <c r="L14" s="32">
        <f>(IF(J14=0, "0.00",10-J14))+K14</f>
        <v>8.8000000000000007</v>
      </c>
      <c r="M14" s="33">
        <f>RANK(L14,$L$2:$L$999)</f>
        <v>22</v>
      </c>
      <c r="N14" s="17">
        <f>IFERROR((L14/'League Calculation'!H$3)*100, "")</f>
        <v>67.175572519083971</v>
      </c>
      <c r="O14" s="31"/>
      <c r="P14" s="31"/>
      <c r="Q14" s="32">
        <f>(IF(O14=0, "0.00",10-O14))+P14</f>
        <v>0</v>
      </c>
      <c r="R14" s="33">
        <f>RANK(Q14,$Q$2:$Q$999, 0)</f>
        <v>24</v>
      </c>
      <c r="S14" s="17">
        <f>IFERROR((Q14/'League Calculation'!I$3)*100, "")</f>
        <v>0</v>
      </c>
      <c r="T14" s="31">
        <v>0.65</v>
      </c>
      <c r="U14" s="31">
        <v>4.2</v>
      </c>
      <c r="V14" s="32">
        <f>(IF(T14=0, "0.00",10-T14))+U14</f>
        <v>13.55</v>
      </c>
      <c r="W14" s="33">
        <f>RANK(V14,$V$2:$V$999, 0)</f>
        <v>1</v>
      </c>
      <c r="X14" s="17">
        <f>IFERROR((V14/'League Calculation'!C$3)*100, "")</f>
        <v>100</v>
      </c>
      <c r="Y14" s="32">
        <f>E14+J14+O14+T14</f>
        <v>5.65</v>
      </c>
      <c r="Z14" s="32">
        <f>F14+K14+P14+U14</f>
        <v>10.5</v>
      </c>
      <c r="AA14" s="32">
        <f>G14+L14+Q14+V14</f>
        <v>34.85</v>
      </c>
      <c r="AB14" s="33">
        <f>RANK(AA14,$AA$2:$AA$59999, 0)</f>
        <v>13</v>
      </c>
      <c r="AC14" s="17">
        <f>IFERROR((AA14/'League Calculation'!J$3)*100, "")</f>
        <v>90.715048025613669</v>
      </c>
    </row>
    <row r="15" spans="1:29" s="30" customFormat="1">
      <c r="A15" s="42" t="s">
        <v>69</v>
      </c>
      <c r="B15">
        <v>42</v>
      </c>
      <c r="C15" s="42" t="s">
        <v>266</v>
      </c>
      <c r="D15"/>
      <c r="E15" s="31">
        <v>1.9</v>
      </c>
      <c r="F15" s="31">
        <v>3.6</v>
      </c>
      <c r="G15" s="32">
        <f>(IF(E15=0, "0.00",10-E15))+F15</f>
        <v>11.7</v>
      </c>
      <c r="H15" s="33">
        <f>RANK(G15, $G$2:$G$99, 0)</f>
        <v>18</v>
      </c>
      <c r="I15" s="17">
        <f>IFERROR((G15/'League Calculation'!B$3)*100, "")</f>
        <v>88.63636363636364</v>
      </c>
      <c r="J15" s="31"/>
      <c r="K15" s="31"/>
      <c r="L15" s="32">
        <f>(IF(J15=0, "0.00",10-J15))+K15</f>
        <v>0</v>
      </c>
      <c r="M15" s="33">
        <f>RANK(L15,$L$2:$L$999)</f>
        <v>29</v>
      </c>
      <c r="N15" s="17">
        <f>IFERROR((L15/'League Calculation'!H$3)*100, "")</f>
        <v>0</v>
      </c>
      <c r="O15" s="31">
        <v>2.2000000000000002</v>
      </c>
      <c r="P15" s="31">
        <v>1.8</v>
      </c>
      <c r="Q15" s="32">
        <f>(IF(O15=0, "0.00",10-O15))+P15</f>
        <v>9.6</v>
      </c>
      <c r="R15" s="33">
        <f>RANK(Q15,$Q$2:$Q$999, 0)</f>
        <v>14</v>
      </c>
      <c r="S15" s="17">
        <f>IFERROR((Q15/'League Calculation'!I$3)*100, "")</f>
        <v>83.116883116883116</v>
      </c>
      <c r="T15" s="31">
        <v>0.7</v>
      </c>
      <c r="U15" s="31">
        <v>4</v>
      </c>
      <c r="V15" s="32">
        <f>(IF(T15=0, "0.00",10-T15))+U15</f>
        <v>13.3</v>
      </c>
      <c r="W15" s="33">
        <f>RANK(V15,$V$2:$V$999, 0)</f>
        <v>5</v>
      </c>
      <c r="X15" s="17">
        <f>IFERROR((V15/'League Calculation'!C$3)*100, "")</f>
        <v>98.154981549815503</v>
      </c>
      <c r="Y15" s="32">
        <f>E15+J15+O15+T15</f>
        <v>4.8</v>
      </c>
      <c r="Z15" s="32">
        <f>F15+K15+P15+U15</f>
        <v>9.4</v>
      </c>
      <c r="AA15" s="32">
        <f>G15+L15+Q15+V15</f>
        <v>34.599999999999994</v>
      </c>
      <c r="AB15" s="33">
        <f>RANK(AA15,$AA$2:$AA$59999, 0)</f>
        <v>14</v>
      </c>
      <c r="AC15" s="17">
        <f>IFERROR((AA15/'League Calculation'!J$3)*100, "")</f>
        <v>90.064294452976526</v>
      </c>
    </row>
    <row r="16" spans="1:29" s="30" customFormat="1">
      <c r="A16" s="42" t="s">
        <v>69</v>
      </c>
      <c r="B16">
        <v>36</v>
      </c>
      <c r="C16" s="42" t="s">
        <v>167</v>
      </c>
      <c r="D16"/>
      <c r="E16" s="31">
        <v>2.3660000000000001</v>
      </c>
      <c r="F16" s="31">
        <v>4</v>
      </c>
      <c r="G16" s="32">
        <f>(IF(E16=0, "0.00",10-E16))+F16</f>
        <v>11.634</v>
      </c>
      <c r="H16" s="33">
        <f>RANK(G16, $G$2:$G$99, 0)</f>
        <v>20</v>
      </c>
      <c r="I16" s="17">
        <f>IFERROR((G16/'League Calculation'!B$3)*100, "")</f>
        <v>88.13636363636364</v>
      </c>
      <c r="J16" s="31"/>
      <c r="K16" s="31"/>
      <c r="L16" s="32">
        <f>(IF(J16=0, "0.00",10-J16))+K16</f>
        <v>0</v>
      </c>
      <c r="M16" s="33">
        <f>RANK(L16,$L$2:$L$999)</f>
        <v>29</v>
      </c>
      <c r="N16" s="17">
        <f>IFERROR((L16/'League Calculation'!H$3)*100, "")</f>
        <v>0</v>
      </c>
      <c r="O16" s="31">
        <v>1.3</v>
      </c>
      <c r="P16" s="31">
        <v>1.8</v>
      </c>
      <c r="Q16" s="32">
        <f>(IF(O16=0, "0.00",10-O16))+P16</f>
        <v>10.5</v>
      </c>
      <c r="R16" s="33">
        <f>RANK(Q16,$Q$2:$Q$999, 0)</f>
        <v>8</v>
      </c>
      <c r="S16" s="17">
        <f>IFERROR((Q16/'League Calculation'!I$3)*100, "")</f>
        <v>90.909090909090907</v>
      </c>
      <c r="T16" s="31">
        <v>1.35</v>
      </c>
      <c r="U16" s="31">
        <v>3.4</v>
      </c>
      <c r="V16" s="32">
        <f>(IF(T16=0, "0.00",10-T16))+U16</f>
        <v>12.05</v>
      </c>
      <c r="W16" s="33">
        <f>RANK(V16,$V$2:$V$999, 0)</f>
        <v>19</v>
      </c>
      <c r="X16" s="17">
        <f>IFERROR((V16/'League Calculation'!C$3)*100, "")</f>
        <v>88.929889298892988</v>
      </c>
      <c r="Y16" s="32">
        <f>E16+J16+O16+T16</f>
        <v>5.016</v>
      </c>
      <c r="Z16" s="32">
        <f>F16+K16+P16+U16</f>
        <v>9.1999999999999993</v>
      </c>
      <c r="AA16" s="32">
        <f>G16+L16+Q16+V16</f>
        <v>34.183999999999997</v>
      </c>
      <c r="AB16" s="33">
        <f>RANK(AA16,$AA$2:$AA$59999, 0)</f>
        <v>15</v>
      </c>
      <c r="AC16" s="17">
        <f>IFERROR((AA16/'League Calculation'!J$3)*100, "")</f>
        <v>88.981440508108378</v>
      </c>
    </row>
    <row r="17" spans="1:29" s="30" customFormat="1">
      <c r="A17" s="42" t="s">
        <v>98</v>
      </c>
      <c r="B17">
        <v>14</v>
      </c>
      <c r="C17" s="42" t="s">
        <v>260</v>
      </c>
      <c r="D17"/>
      <c r="E17" s="31">
        <v>2.2330000000000001</v>
      </c>
      <c r="F17" s="31">
        <v>3.6</v>
      </c>
      <c r="G17" s="32">
        <f>(IF(E17=0, "0.00",10-E17))+F17</f>
        <v>11.366999999999999</v>
      </c>
      <c r="H17" s="33">
        <f>RANK(G17, $G$2:$G$99, 0)</f>
        <v>28</v>
      </c>
      <c r="I17" s="17">
        <f>IFERROR((G17/'League Calculation'!B$3)*100, "")</f>
        <v>86.11363636363636</v>
      </c>
      <c r="J17" s="31"/>
      <c r="K17" s="31"/>
      <c r="L17" s="32">
        <f>(IF(J17=0, "0.00",10-J17))+K17</f>
        <v>0</v>
      </c>
      <c r="M17" s="33">
        <f>RANK(L17,$L$2:$L$999)</f>
        <v>29</v>
      </c>
      <c r="N17" s="17">
        <f>IFERROR((L17/'League Calculation'!H$3)*100, "")</f>
        <v>0</v>
      </c>
      <c r="O17" s="31">
        <v>1.35</v>
      </c>
      <c r="P17" s="31">
        <v>2.7</v>
      </c>
      <c r="Q17" s="32">
        <f>(IF(O17=0, "0.00",10-O17))+P17</f>
        <v>11.350000000000001</v>
      </c>
      <c r="R17" s="33">
        <f>RANK(Q17,$Q$2:$Q$999, 0)</f>
        <v>3</v>
      </c>
      <c r="S17" s="17">
        <f>IFERROR((Q17/'League Calculation'!I$3)*100, "")</f>
        <v>98.268398268398272</v>
      </c>
      <c r="T17" s="31">
        <v>2.85</v>
      </c>
      <c r="U17" s="31">
        <v>4.2</v>
      </c>
      <c r="V17" s="32">
        <f>(IF(T17=0, "0.00",10-T17))+U17</f>
        <v>11.350000000000001</v>
      </c>
      <c r="W17" s="33">
        <f>RANK(V17,$V$2:$V$999, 0)</f>
        <v>40</v>
      </c>
      <c r="X17" s="17">
        <f>IFERROR((V17/'League Calculation'!C$3)*100, "")</f>
        <v>83.763837638376387</v>
      </c>
      <c r="Y17" s="32">
        <f>E17+J17+O17+T17</f>
        <v>6.4329999999999998</v>
      </c>
      <c r="Z17" s="32">
        <f>F17+K17+P17+U17</f>
        <v>10.5</v>
      </c>
      <c r="AA17" s="32">
        <f>G17+L17+Q17+V17</f>
        <v>34.067</v>
      </c>
      <c r="AB17" s="33">
        <f>RANK(AA17,$AA$2:$AA$59999, 0)</f>
        <v>16</v>
      </c>
      <c r="AC17" s="17">
        <f>IFERROR((AA17/'League Calculation'!J$3)*100, "")</f>
        <v>88.676887836114219</v>
      </c>
    </row>
    <row r="18" spans="1:29" s="30" customFormat="1">
      <c r="A18" s="42" t="s">
        <v>69</v>
      </c>
      <c r="B18">
        <v>39</v>
      </c>
      <c r="C18" s="42" t="s">
        <v>165</v>
      </c>
      <c r="D18"/>
      <c r="E18" s="31">
        <v>2.633</v>
      </c>
      <c r="F18" s="31">
        <v>3.8</v>
      </c>
      <c r="G18" s="32">
        <f>(IF(E18=0, "0.00",10-E18))+F18</f>
        <v>11.167</v>
      </c>
      <c r="H18" s="33">
        <f>RANK(G18, $G$2:$G$99, 0)</f>
        <v>32</v>
      </c>
      <c r="I18" s="17">
        <f>IFERROR((G18/'League Calculation'!B$3)*100, "")</f>
        <v>84.598484848484858</v>
      </c>
      <c r="J18" s="31"/>
      <c r="K18" s="31"/>
      <c r="L18" s="32">
        <f>(IF(J18=0, "0.00",10-J18))+K18</f>
        <v>0</v>
      </c>
      <c r="M18" s="33">
        <f>RANK(L18,$L$2:$L$999)</f>
        <v>29</v>
      </c>
      <c r="N18" s="17">
        <f>IFERROR((L18/'League Calculation'!H$3)*100, "")</f>
        <v>0</v>
      </c>
      <c r="O18" s="31">
        <v>2.0499999999999998</v>
      </c>
      <c r="P18" s="31">
        <v>1.8</v>
      </c>
      <c r="Q18" s="32">
        <f>(IF(O18=0, "0.00",10-O18))+P18</f>
        <v>9.75</v>
      </c>
      <c r="R18" s="33">
        <f>RANK(Q18,$Q$2:$Q$999, 0)</f>
        <v>12</v>
      </c>
      <c r="S18" s="17">
        <f>IFERROR((Q18/'League Calculation'!I$3)*100, "")</f>
        <v>84.415584415584405</v>
      </c>
      <c r="T18" s="31">
        <v>1.1000000000000001</v>
      </c>
      <c r="U18" s="31">
        <v>4.2</v>
      </c>
      <c r="V18" s="32">
        <f>(IF(T18=0, "0.00",10-T18))+U18</f>
        <v>13.100000000000001</v>
      </c>
      <c r="W18" s="33">
        <f>RANK(V18,$V$2:$V$999, 0)</f>
        <v>6</v>
      </c>
      <c r="X18" s="17">
        <f>IFERROR((V18/'League Calculation'!C$3)*100, "")</f>
        <v>96.678966789667896</v>
      </c>
      <c r="Y18" s="32">
        <f>E18+J18+O18+T18</f>
        <v>5.7829999999999995</v>
      </c>
      <c r="Z18" s="32">
        <f>F18+K18+P18+U18</f>
        <v>9.8000000000000007</v>
      </c>
      <c r="AA18" s="32">
        <f>G18+L18+Q18+V18</f>
        <v>34.017000000000003</v>
      </c>
      <c r="AB18" s="33">
        <f>RANK(AA18,$AA$2:$AA$59999, 0)</f>
        <v>17</v>
      </c>
      <c r="AC18" s="17">
        <f>IFERROR((AA18/'League Calculation'!J$3)*100, "")</f>
        <v>88.546737121586801</v>
      </c>
    </row>
    <row r="19" spans="1:29" s="30" customFormat="1">
      <c r="A19" s="42" t="s">
        <v>95</v>
      </c>
      <c r="B19">
        <v>2</v>
      </c>
      <c r="C19" s="42" t="s">
        <v>160</v>
      </c>
      <c r="D19"/>
      <c r="E19" s="31">
        <v>1.9330000000000001</v>
      </c>
      <c r="F19" s="31">
        <v>4.5</v>
      </c>
      <c r="G19" s="32">
        <f>(IF(E19=0, "0.00",10-E19))+F19</f>
        <v>12.567</v>
      </c>
      <c r="H19" s="33">
        <f>RANK(G19, $G$2:$G$99, 0)</f>
        <v>6</v>
      </c>
      <c r="I19" s="17">
        <f>IFERROR((G19/'League Calculation'!B$3)*100, "")</f>
        <v>95.204545454545467</v>
      </c>
      <c r="J19" s="31">
        <v>3.35</v>
      </c>
      <c r="K19" s="31">
        <v>3</v>
      </c>
      <c r="L19" s="32">
        <f>(IF(J19=0, "0.00",10-J19))+K19</f>
        <v>9.65</v>
      </c>
      <c r="M19" s="33">
        <f>RANK(L19,$L$2:$L$999)</f>
        <v>19</v>
      </c>
      <c r="N19" s="17">
        <f>IFERROR((L19/'League Calculation'!H$3)*100, "")</f>
        <v>73.664122137404576</v>
      </c>
      <c r="O19" s="31"/>
      <c r="P19" s="31"/>
      <c r="Q19" s="32">
        <f>(IF(O19=0, "0.00",10-O19))+P19</f>
        <v>0</v>
      </c>
      <c r="R19" s="33">
        <f>RANK(Q19,$Q$2:$Q$999, 0)</f>
        <v>24</v>
      </c>
      <c r="S19" s="17">
        <f>IFERROR((Q19/'League Calculation'!I$3)*100, "")</f>
        <v>0</v>
      </c>
      <c r="T19" s="31">
        <v>1.2</v>
      </c>
      <c r="U19" s="31">
        <v>3</v>
      </c>
      <c r="V19" s="32">
        <f>(IF(T19=0, "0.00",10-T19))+U19</f>
        <v>11.8</v>
      </c>
      <c r="W19" s="33">
        <f>RANK(V19,$V$2:$V$999, 0)</f>
        <v>29</v>
      </c>
      <c r="X19" s="17">
        <f>IFERROR((V19/'League Calculation'!C$3)*100, "")</f>
        <v>87.084870848708491</v>
      </c>
      <c r="Y19" s="32">
        <f>E19+J19+O19+T19</f>
        <v>6.4830000000000005</v>
      </c>
      <c r="Z19" s="32">
        <f>F19+K19+P19+U19</f>
        <v>10.5</v>
      </c>
      <c r="AA19" s="32">
        <f>G19+L19+Q19+V19</f>
        <v>34.016999999999996</v>
      </c>
      <c r="AB19" s="33">
        <f>RANK(AA19,$AA$2:$AA$59999, 0)</f>
        <v>18</v>
      </c>
      <c r="AC19" s="17">
        <f>IFERROR((AA19/'League Calculation'!J$3)*100, "")</f>
        <v>88.546737121586787</v>
      </c>
    </row>
    <row r="20" spans="1:29" s="30" customFormat="1">
      <c r="A20" s="42" t="s">
        <v>95</v>
      </c>
      <c r="B20">
        <v>3</v>
      </c>
      <c r="C20" s="42" t="s">
        <v>161</v>
      </c>
      <c r="D20"/>
      <c r="E20" s="31">
        <v>1.7</v>
      </c>
      <c r="F20" s="31">
        <v>2.9</v>
      </c>
      <c r="G20" s="32">
        <f>(IF(E20=0, "0.00",10-E20))+F20</f>
        <v>11.200000000000001</v>
      </c>
      <c r="H20" s="33">
        <f>RANK(G20, $G$2:$G$99, 0)</f>
        <v>31</v>
      </c>
      <c r="I20" s="17">
        <f>IFERROR((G20/'League Calculation'!B$3)*100, "")</f>
        <v>84.848484848484858</v>
      </c>
      <c r="J20" s="31">
        <v>1.4</v>
      </c>
      <c r="K20" s="31">
        <v>2</v>
      </c>
      <c r="L20" s="32">
        <f>(IF(J20=0, "0.00",10-J20))+K20</f>
        <v>10.6</v>
      </c>
      <c r="M20" s="33">
        <f>RANK(L20,$L$2:$L$999)</f>
        <v>11</v>
      </c>
      <c r="N20" s="17">
        <f>IFERROR((L20/'League Calculation'!H$3)*100, "")</f>
        <v>80.916030534351137</v>
      </c>
      <c r="O20" s="31"/>
      <c r="P20" s="31"/>
      <c r="Q20" s="32">
        <f>(IF(O20=0, "0.00",10-O20))+P20</f>
        <v>0</v>
      </c>
      <c r="R20" s="33">
        <f>RANK(Q20,$Q$2:$Q$999, 0)</f>
        <v>24</v>
      </c>
      <c r="S20" s="17">
        <f>IFERROR((Q20/'League Calculation'!I$3)*100, "")</f>
        <v>0</v>
      </c>
      <c r="T20" s="31">
        <v>0.9</v>
      </c>
      <c r="U20" s="31">
        <v>3</v>
      </c>
      <c r="V20" s="32">
        <f>(IF(T20=0, "0.00",10-T20))+U20</f>
        <v>12.1</v>
      </c>
      <c r="W20" s="33">
        <f>RANK(V20,$V$2:$V$999, 0)</f>
        <v>17</v>
      </c>
      <c r="X20" s="17">
        <f>IFERROR((V20/'League Calculation'!C$3)*100, "")</f>
        <v>89.298892988929879</v>
      </c>
      <c r="Y20" s="32">
        <f>E20+J20+O20+T20</f>
        <v>3.9999999999999996</v>
      </c>
      <c r="Z20" s="32">
        <f>F20+K20+P20+U20</f>
        <v>7.9</v>
      </c>
      <c r="AA20" s="32">
        <f>G20+L20+Q20+V20</f>
        <v>33.9</v>
      </c>
      <c r="AB20" s="33">
        <f>RANK(AA20,$AA$2:$AA$59999, 0)</f>
        <v>19</v>
      </c>
      <c r="AC20" s="17">
        <f>IFERROR((AA20/'League Calculation'!J$3)*100, "")</f>
        <v>88.242184449592614</v>
      </c>
    </row>
    <row r="21" spans="1:29" s="30" customFormat="1">
      <c r="A21" s="42" t="s">
        <v>98</v>
      </c>
      <c r="B21">
        <v>28</v>
      </c>
      <c r="C21" s="42" t="s">
        <v>152</v>
      </c>
      <c r="D21"/>
      <c r="E21" s="31">
        <v>1.5</v>
      </c>
      <c r="F21" s="31">
        <v>3.6</v>
      </c>
      <c r="G21" s="32">
        <f>(IF(E21=0, "0.00",10-E21))+F21</f>
        <v>12.1</v>
      </c>
      <c r="H21" s="33">
        <f>RANK(G21, $G$2:$G$99, 0)</f>
        <v>13</v>
      </c>
      <c r="I21" s="17">
        <f>IFERROR((G21/'League Calculation'!B$3)*100, "")</f>
        <v>91.666666666666671</v>
      </c>
      <c r="J21" s="31">
        <v>2.9</v>
      </c>
      <c r="K21" s="31">
        <v>2.6</v>
      </c>
      <c r="L21" s="32">
        <f>(IF(J21=0, "0.00",10-J21))+K21</f>
        <v>9.6999999999999993</v>
      </c>
      <c r="M21" s="33">
        <f>RANK(L21,$L$2:$L$999)</f>
        <v>17</v>
      </c>
      <c r="N21" s="17">
        <f>IFERROR((L21/'League Calculation'!H$3)*100, "")</f>
        <v>74.045801526717554</v>
      </c>
      <c r="O21" s="31"/>
      <c r="P21" s="31"/>
      <c r="Q21" s="32">
        <f>(IF(O21=0, "0.00",10-O21))+P21</f>
        <v>0</v>
      </c>
      <c r="R21" s="33">
        <f>RANK(Q21,$Q$2:$Q$999, 0)</f>
        <v>24</v>
      </c>
      <c r="S21" s="17">
        <f>IFERROR((Q21/'League Calculation'!I$3)*100, "")</f>
        <v>0</v>
      </c>
      <c r="T21" s="31">
        <v>1</v>
      </c>
      <c r="U21" s="31">
        <v>3</v>
      </c>
      <c r="V21" s="32">
        <f>(IF(T21=0, "0.00",10-T21))+U21</f>
        <v>12</v>
      </c>
      <c r="W21" s="33">
        <f>RANK(V21,$V$2:$V$999, 0)</f>
        <v>21</v>
      </c>
      <c r="X21" s="17">
        <f>IFERROR((V21/'League Calculation'!C$3)*100, "")</f>
        <v>88.560885608856083</v>
      </c>
      <c r="Y21" s="32">
        <f>E21+J21+O21+T21</f>
        <v>5.4</v>
      </c>
      <c r="Z21" s="32">
        <f>F21+K21+P21+U21</f>
        <v>9.1999999999999993</v>
      </c>
      <c r="AA21" s="32">
        <f>G21+L21+Q21+V21</f>
        <v>33.799999999999997</v>
      </c>
      <c r="AB21" s="33">
        <f>RANK(AA21,$AA$2:$AA$59999, 0)</f>
        <v>20</v>
      </c>
      <c r="AC21" s="17">
        <f>IFERROR((AA21/'League Calculation'!J$3)*100, "")</f>
        <v>87.981883020537779</v>
      </c>
    </row>
    <row r="22" spans="1:29" s="30" customFormat="1">
      <c r="A22" s="42" t="s">
        <v>98</v>
      </c>
      <c r="B22">
        <v>57</v>
      </c>
      <c r="C22" s="42" t="s">
        <v>270</v>
      </c>
      <c r="D22"/>
      <c r="E22" s="5">
        <v>2.8660000000000001</v>
      </c>
      <c r="F22" s="5">
        <v>4</v>
      </c>
      <c r="G22" s="32">
        <f>(IF(E22=0, "0.00",10-E22))+F22</f>
        <v>11.134</v>
      </c>
      <c r="H22" s="33">
        <f>RANK(G22, $G$2:$G$99, 0)</f>
        <v>33</v>
      </c>
      <c r="I22" s="17">
        <f>IFERROR((G22/'League Calculation'!B$3)*100, "")</f>
        <v>84.348484848484844</v>
      </c>
      <c r="J22" s="7">
        <v>3</v>
      </c>
      <c r="K22" s="7">
        <v>3.1</v>
      </c>
      <c r="L22" s="32">
        <f>(IF(J22=0, "0.00",10-J22))+K22</f>
        <v>10.1</v>
      </c>
      <c r="M22" s="33">
        <f>RANK(L22,$L$2:$L$999)</f>
        <v>14</v>
      </c>
      <c r="N22" s="17">
        <f>IFERROR((L22/'League Calculation'!H$3)*100, "")</f>
        <v>77.099236641221353</v>
      </c>
      <c r="O22" s="7"/>
      <c r="P22" s="7"/>
      <c r="Q22" s="32">
        <f>(IF(O22=0, "0.00",10-O22))+P22</f>
        <v>0</v>
      </c>
      <c r="R22" s="33">
        <f>RANK(Q22,$Q$2:$Q$999, 0)</f>
        <v>24</v>
      </c>
      <c r="S22" s="17">
        <f>IFERROR((Q22/'League Calculation'!I$3)*100, "")</f>
        <v>0</v>
      </c>
      <c r="T22" s="7">
        <v>0.5</v>
      </c>
      <c r="U22" s="7">
        <v>3</v>
      </c>
      <c r="V22" s="32">
        <f>(IF(T22=0, "0.00",10-T22))+U22</f>
        <v>12.5</v>
      </c>
      <c r="W22" s="33">
        <f>RANK(V22,$V$2:$V$999, 0)</f>
        <v>14</v>
      </c>
      <c r="X22" s="17">
        <f>IFERROR((V22/'League Calculation'!C$3)*100, "")</f>
        <v>92.250922509225092</v>
      </c>
      <c r="Y22" s="32">
        <f>E22+J22+O22+T22</f>
        <v>6.3659999999999997</v>
      </c>
      <c r="Z22" s="32">
        <f>F22+K22+P22+U22</f>
        <v>10.1</v>
      </c>
      <c r="AA22" s="32">
        <f>G22+L22+Q22+V22</f>
        <v>33.734000000000002</v>
      </c>
      <c r="AB22" s="33">
        <f>RANK(AA22,$AA$2:$AA$59999, 0)</f>
        <v>21</v>
      </c>
      <c r="AC22" s="17">
        <f>IFERROR((AA22/'League Calculation'!J$3)*100, "")</f>
        <v>87.81008407736158</v>
      </c>
    </row>
    <row r="23" spans="1:29" s="30" customFormat="1">
      <c r="A23" s="42" t="s">
        <v>69</v>
      </c>
      <c r="B23">
        <v>41</v>
      </c>
      <c r="C23" s="42" t="s">
        <v>153</v>
      </c>
      <c r="D23"/>
      <c r="E23" s="31">
        <v>1.8660000000000001</v>
      </c>
      <c r="F23" s="31">
        <v>3.4</v>
      </c>
      <c r="G23" s="32">
        <f>(IF(E23=0, "0.00",10-E23))+F23</f>
        <v>11.534000000000001</v>
      </c>
      <c r="H23" s="33">
        <f>RANK(G23, $G$2:$G$99, 0)</f>
        <v>25</v>
      </c>
      <c r="I23" s="17">
        <f>IFERROR((G23/'League Calculation'!B$3)*100, "")</f>
        <v>87.37878787878789</v>
      </c>
      <c r="J23" s="31"/>
      <c r="K23" s="31"/>
      <c r="L23" s="32">
        <f>(IF(J23=0, "0.00",10-J23))+K23</f>
        <v>0</v>
      </c>
      <c r="M23" s="33">
        <f>RANK(L23,$L$2:$L$999)</f>
        <v>29</v>
      </c>
      <c r="N23" s="17">
        <f>IFERROR((L23/'League Calculation'!H$3)*100, "")</f>
        <v>0</v>
      </c>
      <c r="O23" s="31">
        <v>2.2000000000000002</v>
      </c>
      <c r="P23" s="31">
        <v>1.8</v>
      </c>
      <c r="Q23" s="32">
        <f>(IF(O23=0, "0.00",10-O23))+P23</f>
        <v>9.6</v>
      </c>
      <c r="R23" s="33">
        <f>RANK(Q23,$Q$2:$Q$999, 0)</f>
        <v>14</v>
      </c>
      <c r="S23" s="17">
        <f>IFERROR((Q23/'League Calculation'!I$3)*100, "")</f>
        <v>83.116883116883116</v>
      </c>
      <c r="T23" s="31">
        <v>0.55000000000000004</v>
      </c>
      <c r="U23" s="31">
        <v>3</v>
      </c>
      <c r="V23" s="32">
        <f>(IF(T23=0, "0.00",10-T23))+U23</f>
        <v>12.45</v>
      </c>
      <c r="W23" s="33">
        <f>RANK(V23,$V$2:$V$999, 0)</f>
        <v>15</v>
      </c>
      <c r="X23" s="17">
        <f>IFERROR((V23/'League Calculation'!C$3)*100, "")</f>
        <v>91.881918819188186</v>
      </c>
      <c r="Y23" s="32">
        <f>E23+J23+O23+T23</f>
        <v>4.6160000000000005</v>
      </c>
      <c r="Z23" s="32">
        <f>F23+K23+P23+U23</f>
        <v>8.1999999999999993</v>
      </c>
      <c r="AA23" s="32">
        <f>G23+L23+Q23+V23</f>
        <v>33.584000000000003</v>
      </c>
      <c r="AB23" s="33">
        <f>RANK(AA23,$AA$2:$AA$59999, 0)</f>
        <v>22</v>
      </c>
      <c r="AC23" s="17">
        <f>IFERROR((AA23/'League Calculation'!J$3)*100, "")</f>
        <v>87.419631933779314</v>
      </c>
    </row>
    <row r="24" spans="1:29" s="30" customFormat="1">
      <c r="A24" s="42" t="s">
        <v>81</v>
      </c>
      <c r="B24">
        <v>4</v>
      </c>
      <c r="C24" s="42" t="s">
        <v>145</v>
      </c>
      <c r="D24" s="42" t="s">
        <v>125</v>
      </c>
      <c r="E24" s="31">
        <v>1.8</v>
      </c>
      <c r="F24" s="31">
        <v>3.9</v>
      </c>
      <c r="G24" s="32">
        <f>(IF(E24=0, "0.00",10-E24))+F24</f>
        <v>12.1</v>
      </c>
      <c r="H24" s="33">
        <f>RANK(G24, $G$2:$G$99, 0)</f>
        <v>13</v>
      </c>
      <c r="I24" s="17">
        <f>IFERROR((G24/'League Calculation'!B$3)*100, "")</f>
        <v>91.666666666666671</v>
      </c>
      <c r="J24" s="31">
        <v>3.7</v>
      </c>
      <c r="K24" s="31">
        <v>3.3</v>
      </c>
      <c r="L24" s="32">
        <f>(IF(J24=0, "0.00",10-J24))+K24</f>
        <v>9.6</v>
      </c>
      <c r="M24" s="33">
        <f>RANK(L24,$L$2:$L$999)</f>
        <v>20</v>
      </c>
      <c r="N24" s="17">
        <f>IFERROR((L24/'League Calculation'!H$3)*100, "")</f>
        <v>73.282442748091597</v>
      </c>
      <c r="O24" s="31"/>
      <c r="P24" s="31"/>
      <c r="Q24" s="32">
        <f>(IF(O24=0, "0.00",10-O24))+P24</f>
        <v>0</v>
      </c>
      <c r="R24" s="33">
        <f>RANK(Q24,$Q$2:$Q$999, 0)</f>
        <v>24</v>
      </c>
      <c r="S24" s="17">
        <f>IFERROR((Q24/'League Calculation'!I$3)*100, "")</f>
        <v>0</v>
      </c>
      <c r="T24" s="31">
        <v>1.1499999999999999</v>
      </c>
      <c r="U24" s="31">
        <v>3</v>
      </c>
      <c r="V24" s="32">
        <f>(IF(T24=0, "0.00",10-T24))+U24</f>
        <v>11.85</v>
      </c>
      <c r="W24" s="33">
        <f>RANK(V24,$V$2:$V$999, 0)</f>
        <v>27</v>
      </c>
      <c r="X24" s="17">
        <f>IFERROR((V24/'League Calculation'!C$3)*100, "")</f>
        <v>87.453874538745382</v>
      </c>
      <c r="Y24" s="32">
        <f>E24+J24+O24+T24</f>
        <v>6.65</v>
      </c>
      <c r="Z24" s="32">
        <f>F24+K24+P24+U24</f>
        <v>10.199999999999999</v>
      </c>
      <c r="AA24" s="32">
        <f>G24+L24+Q24+V24</f>
        <v>33.549999999999997</v>
      </c>
      <c r="AB24" s="33">
        <f>RANK(AA24,$AA$2:$AA$59999, 0)</f>
        <v>23</v>
      </c>
      <c r="AC24" s="17">
        <f>IFERROR((AA24/'League Calculation'!J$3)*100, "")</f>
        <v>87.331129447900651</v>
      </c>
    </row>
    <row r="25" spans="1:29" s="30" customFormat="1">
      <c r="A25" s="42" t="s">
        <v>98</v>
      </c>
      <c r="B25">
        <v>15</v>
      </c>
      <c r="C25" s="42" t="s">
        <v>138</v>
      </c>
      <c r="D25"/>
      <c r="E25" s="31">
        <v>1.1659999999999999</v>
      </c>
      <c r="F25" s="31">
        <v>3.1</v>
      </c>
      <c r="G25" s="32">
        <f>(IF(E25=0, "0.00",10-E25))+F25</f>
        <v>11.933999999999999</v>
      </c>
      <c r="H25" s="33">
        <f>RANK(G25, $G$2:$G$99, 0)</f>
        <v>16</v>
      </c>
      <c r="I25" s="17">
        <f>IFERROR((G25/'League Calculation'!B$3)*100, "")</f>
        <v>90.409090909090907</v>
      </c>
      <c r="J25" s="31"/>
      <c r="K25" s="31"/>
      <c r="L25" s="32">
        <f>(IF(J25=0, "0.00",10-J25))+K25</f>
        <v>0</v>
      </c>
      <c r="M25" s="33">
        <f>RANK(L25,$L$2:$L$999)</f>
        <v>29</v>
      </c>
      <c r="N25" s="17">
        <f>IFERROR((L25/'League Calculation'!H$3)*100, "")</f>
        <v>0</v>
      </c>
      <c r="O25" s="31">
        <v>0.8</v>
      </c>
      <c r="P25" s="31">
        <v>1.6</v>
      </c>
      <c r="Q25" s="32">
        <f>(IF(O25=0, "0.00",10-O25))+P25</f>
        <v>10.799999999999999</v>
      </c>
      <c r="R25" s="33">
        <f>RANK(Q25,$Q$2:$Q$999, 0)</f>
        <v>6</v>
      </c>
      <c r="S25" s="17">
        <f>IFERROR((Q25/'League Calculation'!I$3)*100, "")</f>
        <v>93.506493506493499</v>
      </c>
      <c r="T25" s="31">
        <v>1.6</v>
      </c>
      <c r="U25" s="31">
        <v>2.4</v>
      </c>
      <c r="V25" s="32">
        <f>(IF(T25=0, "0.00",10-T25))+U25</f>
        <v>10.8</v>
      </c>
      <c r="W25" s="33">
        <f>RANK(V25,$V$2:$V$999, 0)</f>
        <v>43</v>
      </c>
      <c r="X25" s="17">
        <f>IFERROR((V25/'League Calculation'!C$3)*100, "")</f>
        <v>79.704797047970473</v>
      </c>
      <c r="Y25" s="32">
        <f>E25+J25+O25+T25</f>
        <v>3.5659999999999998</v>
      </c>
      <c r="Z25" s="32">
        <f>F25+K25+P25+U25</f>
        <v>7.1</v>
      </c>
      <c r="AA25" s="32">
        <f>G25+L25+Q25+V25</f>
        <v>33.533999999999999</v>
      </c>
      <c r="AB25" s="33">
        <f>RANK(AA25,$AA$2:$AA$59999, 0)</f>
        <v>24</v>
      </c>
      <c r="AC25" s="17">
        <f>IFERROR((AA25/'League Calculation'!J$3)*100, "")</f>
        <v>87.289481219251883</v>
      </c>
    </row>
    <row r="26" spans="1:29" s="30" customFormat="1">
      <c r="A26" s="42" t="s">
        <v>244</v>
      </c>
      <c r="B26">
        <v>9</v>
      </c>
      <c r="C26" s="42" t="s">
        <v>258</v>
      </c>
      <c r="D26"/>
      <c r="E26" s="31">
        <v>2.0329999999999999</v>
      </c>
      <c r="F26" s="31">
        <v>3.6</v>
      </c>
      <c r="G26" s="32">
        <f>(IF(E26=0, "0.00",10-E26))+F26</f>
        <v>11.567</v>
      </c>
      <c r="H26" s="33">
        <f>RANK(G26, $G$2:$G$99, 0)</f>
        <v>24</v>
      </c>
      <c r="I26" s="17">
        <f>IFERROR((G26/'League Calculation'!B$3)*100, "")</f>
        <v>87.62878787878789</v>
      </c>
      <c r="J26" s="31">
        <v>2.4500000000000002</v>
      </c>
      <c r="K26" s="31">
        <v>2.5</v>
      </c>
      <c r="L26" s="32">
        <f>(IF(J26=0, "0.00",10-J26))+K26</f>
        <v>10.050000000000001</v>
      </c>
      <c r="M26" s="33">
        <f>RANK(L26,$L$2:$L$999)</f>
        <v>15</v>
      </c>
      <c r="N26" s="17">
        <f>IFERROR((L26/'League Calculation'!H$3)*100, "")</f>
        <v>76.717557251908403</v>
      </c>
      <c r="O26" s="31"/>
      <c r="P26" s="31"/>
      <c r="Q26" s="32">
        <f>(IF(O26=0, "0.00",10-O26))+P26</f>
        <v>0</v>
      </c>
      <c r="R26" s="33">
        <f>RANK(Q26,$Q$2:$Q$999, 0)</f>
        <v>24</v>
      </c>
      <c r="S26" s="17">
        <f>IFERROR((Q26/'League Calculation'!I$3)*100, "")</f>
        <v>0</v>
      </c>
      <c r="T26" s="31">
        <v>1.3</v>
      </c>
      <c r="U26" s="31">
        <v>3</v>
      </c>
      <c r="V26" s="32">
        <f>(IF(T26=0, "0.00",10-T26))+U26</f>
        <v>11.7</v>
      </c>
      <c r="W26" s="33">
        <f>RANK(V26,$V$2:$V$999, 0)</f>
        <v>32</v>
      </c>
      <c r="X26" s="17">
        <f>IFERROR((V26/'League Calculation'!C$3)*100, "")</f>
        <v>86.346863468634666</v>
      </c>
      <c r="Y26" s="32">
        <f>E26+J26+O26+T26</f>
        <v>5.7830000000000004</v>
      </c>
      <c r="Z26" s="32">
        <f>F26+K26+P26+U26</f>
        <v>9.1</v>
      </c>
      <c r="AA26" s="32">
        <f>G26+L26+Q26+V26</f>
        <v>33.317</v>
      </c>
      <c r="AB26" s="33">
        <f>RANK(AA26,$AA$2:$AA$59999, 0)</f>
        <v>25</v>
      </c>
      <c r="AC26" s="17">
        <f>IFERROR((AA26/'League Calculation'!J$3)*100, "")</f>
        <v>86.724627118202875</v>
      </c>
    </row>
    <row r="27" spans="1:29" s="30" customFormat="1">
      <c r="A27" s="42" t="s">
        <v>69</v>
      </c>
      <c r="B27">
        <v>37</v>
      </c>
      <c r="C27" s="42" t="s">
        <v>264</v>
      </c>
      <c r="D27"/>
      <c r="E27" s="31">
        <v>2.5</v>
      </c>
      <c r="F27" s="31">
        <v>3.6</v>
      </c>
      <c r="G27" s="32">
        <f>(IF(E27=0, "0.00",10-E27))+F27</f>
        <v>11.1</v>
      </c>
      <c r="H27" s="33">
        <f>RANK(G27, $G$2:$G$99, 0)</f>
        <v>35</v>
      </c>
      <c r="I27" s="17">
        <f>IFERROR((G27/'League Calculation'!B$3)*100, "")</f>
        <v>84.090909090909093</v>
      </c>
      <c r="J27" s="31"/>
      <c r="K27" s="31"/>
      <c r="L27" s="32">
        <f>(IF(J27=0, "0.00",10-J27))+K27</f>
        <v>0</v>
      </c>
      <c r="M27" s="33">
        <f>RANK(L27,$L$2:$L$999)</f>
        <v>29</v>
      </c>
      <c r="N27" s="17">
        <f>IFERROR((L27/'League Calculation'!H$3)*100, "")</f>
        <v>0</v>
      </c>
      <c r="O27" s="31">
        <v>1.95</v>
      </c>
      <c r="P27" s="31">
        <v>1.8</v>
      </c>
      <c r="Q27" s="32">
        <f>(IF(O27=0, "0.00",10-O27))+P27</f>
        <v>9.8500000000000014</v>
      </c>
      <c r="R27" s="33">
        <f>RANK(Q27,$Q$2:$Q$999, 0)</f>
        <v>10</v>
      </c>
      <c r="S27" s="17">
        <f>IFERROR((Q27/'League Calculation'!I$3)*100, "")</f>
        <v>85.281385281385298</v>
      </c>
      <c r="T27" s="31">
        <v>1</v>
      </c>
      <c r="U27" s="31">
        <v>3</v>
      </c>
      <c r="V27" s="32">
        <f>(IF(T27=0, "0.00",10-T27))+U27</f>
        <v>12</v>
      </c>
      <c r="W27" s="33">
        <f>RANK(V27,$V$2:$V$999, 0)</f>
        <v>21</v>
      </c>
      <c r="X27" s="17">
        <f>IFERROR((V27/'League Calculation'!C$3)*100, "")</f>
        <v>88.560885608856083</v>
      </c>
      <c r="Y27" s="32">
        <f>E27+J27+O27+T27</f>
        <v>5.45</v>
      </c>
      <c r="Z27" s="32">
        <f>F27+K27+P27+U27</f>
        <v>8.4</v>
      </c>
      <c r="AA27" s="32">
        <f>G27+L27+Q27+V27</f>
        <v>32.950000000000003</v>
      </c>
      <c r="AB27" s="33">
        <f>RANK(AA27,$AA$2:$AA$59999, 0)</f>
        <v>26</v>
      </c>
      <c r="AC27" s="17">
        <f>IFERROR((AA27/'League Calculation'!J$3)*100, "")</f>
        <v>85.769320873571601</v>
      </c>
    </row>
    <row r="28" spans="1:29" s="30" customFormat="1">
      <c r="A28" s="42" t="s">
        <v>98</v>
      </c>
      <c r="B28">
        <v>58</v>
      </c>
      <c r="C28" s="42" t="s">
        <v>139</v>
      </c>
      <c r="D28"/>
      <c r="E28" s="5">
        <v>0</v>
      </c>
      <c r="F28" s="5">
        <v>0</v>
      </c>
      <c r="G28" s="32">
        <f>(IF(E28=0, "0.00",10-E28))+F28</f>
        <v>0</v>
      </c>
      <c r="H28" s="33">
        <f>RANK(G28, $G$2:$G$99, 0)</f>
        <v>47</v>
      </c>
      <c r="I28" s="17">
        <f>IFERROR((G28/'League Calculation'!B$3)*100, "")</f>
        <v>0</v>
      </c>
      <c r="J28" s="7">
        <v>3.2</v>
      </c>
      <c r="K28" s="7">
        <v>2</v>
      </c>
      <c r="L28" s="32">
        <f>(IF(J28=0, "0.00",10-J28))+K28</f>
        <v>8.8000000000000007</v>
      </c>
      <c r="M28" s="33">
        <f>RANK(L28,$L$2:$L$999)</f>
        <v>22</v>
      </c>
      <c r="N28" s="17">
        <f>IFERROR((L28/'League Calculation'!H$3)*100, "")</f>
        <v>67.175572519083971</v>
      </c>
      <c r="O28" s="7">
        <v>1.75</v>
      </c>
      <c r="P28" s="7">
        <v>2.5</v>
      </c>
      <c r="Q28" s="32">
        <f>(IF(O28=0, "0.00",10-O28))+P28</f>
        <v>10.75</v>
      </c>
      <c r="R28" s="33">
        <f>RANK(Q28,$Q$2:$Q$999, 0)</f>
        <v>7</v>
      </c>
      <c r="S28" s="17">
        <f>IFERROR((Q28/'League Calculation'!I$3)*100, "")</f>
        <v>93.073593073593059</v>
      </c>
      <c r="T28" s="7">
        <v>1</v>
      </c>
      <c r="U28" s="7">
        <v>4</v>
      </c>
      <c r="V28" s="32">
        <f>(IF(T28=0, "0.00",10-T28))+U28</f>
        <v>13</v>
      </c>
      <c r="W28" s="33">
        <f>RANK(V28,$V$2:$V$999, 0)</f>
        <v>7</v>
      </c>
      <c r="X28" s="17">
        <f>IFERROR((V28/'League Calculation'!C$3)*100, "")</f>
        <v>95.9409594095941</v>
      </c>
      <c r="Y28" s="32">
        <f>E28+J28+O28+T28</f>
        <v>5.95</v>
      </c>
      <c r="Z28" s="32">
        <f>F28+K28+P28+U28</f>
        <v>8.5</v>
      </c>
      <c r="AA28" s="32">
        <f>G28+L28+Q28+V28</f>
        <v>32.549999999999997</v>
      </c>
      <c r="AB28" s="33">
        <f>RANK(AA28,$AA$2:$AA$59999, 0)</f>
        <v>27</v>
      </c>
      <c r="AC28" s="17">
        <f>IFERROR((AA28/'League Calculation'!J$3)*100, "")</f>
        <v>84.728115157352207</v>
      </c>
    </row>
    <row r="29" spans="1:29" s="30" customFormat="1">
      <c r="A29" s="42" t="s">
        <v>71</v>
      </c>
      <c r="B29">
        <v>32</v>
      </c>
      <c r="C29" s="42" t="s">
        <v>148</v>
      </c>
      <c r="D29"/>
      <c r="E29" s="31">
        <v>0.96599999999999997</v>
      </c>
      <c r="F29" s="31">
        <v>2.5</v>
      </c>
      <c r="G29" s="32">
        <f>(IF(E29=0, "0.00",10-E29))+F29</f>
        <v>11.534000000000001</v>
      </c>
      <c r="H29" s="33">
        <f>RANK(G29, $G$2:$G$99, 0)</f>
        <v>25</v>
      </c>
      <c r="I29" s="17">
        <f>IFERROR((G29/'League Calculation'!B$3)*100, "")</f>
        <v>87.37878787878789</v>
      </c>
      <c r="J29" s="31">
        <v>2.9</v>
      </c>
      <c r="K29" s="31">
        <v>2.2999999999999998</v>
      </c>
      <c r="L29" s="32">
        <f>(IF(J29=0, "0.00",10-J29))+K29</f>
        <v>9.3999999999999986</v>
      </c>
      <c r="M29" s="33">
        <f>RANK(L29,$L$2:$L$999)</f>
        <v>21</v>
      </c>
      <c r="N29" s="17">
        <f>IFERROR((L29/'League Calculation'!H$3)*100, "")</f>
        <v>71.755725190839684</v>
      </c>
      <c r="O29" s="31"/>
      <c r="P29" s="31"/>
      <c r="Q29" s="32">
        <f>(IF(O29=0, "0.00",10-O29))+P29</f>
        <v>0</v>
      </c>
      <c r="R29" s="33">
        <f>RANK(Q29,$Q$2:$Q$999, 0)</f>
        <v>24</v>
      </c>
      <c r="S29" s="17">
        <f>IFERROR((Q29/'League Calculation'!I$3)*100, "")</f>
        <v>0</v>
      </c>
      <c r="T29" s="31">
        <v>1.5</v>
      </c>
      <c r="U29" s="31">
        <v>3</v>
      </c>
      <c r="V29" s="32">
        <f>(IF(T29=0, "0.00",10-T29))+U29</f>
        <v>11.5</v>
      </c>
      <c r="W29" s="33">
        <f>RANK(V29,$V$2:$V$999, 0)</f>
        <v>39</v>
      </c>
      <c r="X29" s="17">
        <f>IFERROR((V29/'League Calculation'!C$3)*100, "")</f>
        <v>84.870848708487074</v>
      </c>
      <c r="Y29" s="32">
        <f>E29+J29+O29+T29</f>
        <v>5.3659999999999997</v>
      </c>
      <c r="Z29" s="32">
        <f>F29+K29+P29+U29</f>
        <v>7.8</v>
      </c>
      <c r="AA29" s="32">
        <f>G29+L29+Q29+V29</f>
        <v>32.433999999999997</v>
      </c>
      <c r="AB29" s="33">
        <f>RANK(AA29,$AA$2:$AA$59999, 0)</f>
        <v>28</v>
      </c>
      <c r="AC29" s="17">
        <f>IFERROR((AA29/'League Calculation'!J$3)*100, "")</f>
        <v>84.42616549964859</v>
      </c>
    </row>
    <row r="30" spans="1:29" s="30" customFormat="1">
      <c r="A30" s="42" t="s">
        <v>71</v>
      </c>
      <c r="B30">
        <v>55</v>
      </c>
      <c r="C30" s="42" t="s">
        <v>164</v>
      </c>
      <c r="D30"/>
      <c r="E30" s="5">
        <v>2.7330000000000001</v>
      </c>
      <c r="F30" s="5">
        <v>3.5</v>
      </c>
      <c r="G30" s="32">
        <f>(IF(E30=0, "0.00",10-E30))+F30</f>
        <v>10.766999999999999</v>
      </c>
      <c r="H30" s="33">
        <f>RANK(G30, $G$2:$G$99, 0)</f>
        <v>39</v>
      </c>
      <c r="I30" s="17">
        <f>IFERROR((G30/'League Calculation'!B$3)*100, "")</f>
        <v>81.568181818181813</v>
      </c>
      <c r="J30" s="7">
        <v>2.4</v>
      </c>
      <c r="K30" s="7">
        <v>2.2000000000000002</v>
      </c>
      <c r="L30" s="32">
        <f>(IF(J30=0, "0.00",10-J30))+K30</f>
        <v>9.8000000000000007</v>
      </c>
      <c r="M30" s="33">
        <f>RANK(L30,$L$2:$L$999)</f>
        <v>16</v>
      </c>
      <c r="N30" s="17">
        <f>IFERROR((L30/'League Calculation'!H$3)*100, "")</f>
        <v>74.809160305343511</v>
      </c>
      <c r="O30" s="7"/>
      <c r="P30" s="7"/>
      <c r="Q30" s="32">
        <f>(IF(O30=0, "0.00",10-O30))+P30</f>
        <v>0</v>
      </c>
      <c r="R30" s="33">
        <f>RANK(Q30,$Q$2:$Q$999, 0)</f>
        <v>24</v>
      </c>
      <c r="S30" s="17">
        <f>IFERROR((Q30/'League Calculation'!I$3)*100, "")</f>
        <v>0</v>
      </c>
      <c r="T30" s="7">
        <v>1.2</v>
      </c>
      <c r="U30" s="7">
        <v>3</v>
      </c>
      <c r="V30" s="32">
        <f>(IF(T30=0, "0.00",10-T30))+U30</f>
        <v>11.8</v>
      </c>
      <c r="W30" s="33">
        <f>RANK(V30,$V$2:$V$999, 0)</f>
        <v>29</v>
      </c>
      <c r="X30" s="17">
        <f>IFERROR((V30/'League Calculation'!C$3)*100, "")</f>
        <v>87.084870848708491</v>
      </c>
      <c r="Y30" s="32">
        <f>E30+J30+O30+T30</f>
        <v>6.3330000000000002</v>
      </c>
      <c r="Z30" s="32">
        <f>F30+K30+P30+U30</f>
        <v>8.6999999999999993</v>
      </c>
      <c r="AA30" s="32">
        <f>G30+L30+Q30+V30</f>
        <v>32.367000000000004</v>
      </c>
      <c r="AB30" s="33">
        <f>RANK(AA30,$AA$2:$AA$59999, 0)</f>
        <v>29</v>
      </c>
      <c r="AC30" s="17">
        <f>IFERROR((AA30/'League Calculation'!J$3)*100, "")</f>
        <v>84.251763542181862</v>
      </c>
    </row>
    <row r="31" spans="1:29" s="30" customFormat="1">
      <c r="A31" s="42" t="s">
        <v>97</v>
      </c>
      <c r="B31">
        <v>12</v>
      </c>
      <c r="C31" s="42" t="s">
        <v>171</v>
      </c>
      <c r="D31"/>
      <c r="E31" s="31">
        <v>1.6659999999999999</v>
      </c>
      <c r="F31" s="31">
        <v>3.3</v>
      </c>
      <c r="G31" s="32">
        <f>(IF(E31=0, "0.00",10-E31))+F31</f>
        <v>11.634</v>
      </c>
      <c r="H31" s="33">
        <f>RANK(G31, $G$2:$G$99, 0)</f>
        <v>20</v>
      </c>
      <c r="I31" s="17">
        <f>IFERROR((G31/'League Calculation'!B$3)*100, "")</f>
        <v>88.13636363636364</v>
      </c>
      <c r="J31" s="31"/>
      <c r="K31" s="31"/>
      <c r="L31" s="32">
        <f>(IF(J31=0, "0.00",10-J31))+K31</f>
        <v>0</v>
      </c>
      <c r="M31" s="33">
        <f>RANK(L31,$L$2:$L$999)</f>
        <v>29</v>
      </c>
      <c r="N31" s="17">
        <f>IFERROR((L31/'League Calculation'!H$3)*100, "")</f>
        <v>0</v>
      </c>
      <c r="O31" s="31">
        <v>4.4000000000000004</v>
      </c>
      <c r="P31" s="31">
        <v>3.2</v>
      </c>
      <c r="Q31" s="32">
        <f>(IF(O31=0, "0.00",10-O31))+P31</f>
        <v>8.8000000000000007</v>
      </c>
      <c r="R31" s="33">
        <f>RANK(Q31,$Q$2:$Q$999, 0)</f>
        <v>17</v>
      </c>
      <c r="S31" s="17">
        <f>IFERROR((Q31/'League Calculation'!I$3)*100, "")</f>
        <v>76.190476190476204</v>
      </c>
      <c r="T31" s="31">
        <v>1.45</v>
      </c>
      <c r="U31" s="31">
        <v>3</v>
      </c>
      <c r="V31" s="32">
        <f>(IF(T31=0, "0.00",10-T31))+U31</f>
        <v>11.55</v>
      </c>
      <c r="W31" s="33">
        <f>RANK(V31,$V$2:$V$999, 0)</f>
        <v>37</v>
      </c>
      <c r="X31" s="17">
        <f>IFERROR((V31/'League Calculation'!C$3)*100, "")</f>
        <v>85.239852398523979</v>
      </c>
      <c r="Y31" s="32">
        <f>E31+J31+O31+T31</f>
        <v>7.5160000000000009</v>
      </c>
      <c r="Z31" s="32">
        <f>F31+K31+P31+U31</f>
        <v>9.5</v>
      </c>
      <c r="AA31" s="32">
        <f>G31+L31+Q31+V31</f>
        <v>31.984000000000002</v>
      </c>
      <c r="AB31" s="33">
        <f>RANK(AA31,$AA$2:$AA$59999, 0)</f>
        <v>30</v>
      </c>
      <c r="AC31" s="17">
        <f>IFERROR((AA31/'League Calculation'!J$3)*100, "")</f>
        <v>83.254809068901793</v>
      </c>
    </row>
    <row r="32" spans="1:29" s="30" customFormat="1">
      <c r="A32" s="42" t="s">
        <v>70</v>
      </c>
      <c r="B32">
        <v>45</v>
      </c>
      <c r="C32" s="42" t="s">
        <v>170</v>
      </c>
      <c r="D32"/>
      <c r="E32" s="31">
        <v>3.5659999999999998</v>
      </c>
      <c r="F32" s="31">
        <v>2.5</v>
      </c>
      <c r="G32" s="32">
        <f>(IF(E32=0, "0.00",10-E32))+F32</f>
        <v>8.9340000000000011</v>
      </c>
      <c r="H32" s="33">
        <f>RANK(G32, $G$2:$G$99, 0)</f>
        <v>44</v>
      </c>
      <c r="I32" s="17">
        <f>IFERROR((G32/'League Calculation'!B$3)*100, "")</f>
        <v>67.681818181818201</v>
      </c>
      <c r="J32" s="31"/>
      <c r="K32" s="31"/>
      <c r="L32" s="32">
        <f>(IF(J32=0, "0.00",10-J32))+K32</f>
        <v>0</v>
      </c>
      <c r="M32" s="33">
        <f>RANK(L32,$L$2:$L$999)</f>
        <v>29</v>
      </c>
      <c r="N32" s="17">
        <f>IFERROR((L32/'League Calculation'!H$3)*100, "")</f>
        <v>0</v>
      </c>
      <c r="O32" s="31">
        <v>1.75</v>
      </c>
      <c r="P32" s="31">
        <v>1.6</v>
      </c>
      <c r="Q32" s="32">
        <f>(IF(O32=0, "0.00",10-O32))+P32</f>
        <v>9.85</v>
      </c>
      <c r="R32" s="33">
        <f>RANK(Q32,$Q$2:$Q$999, 0)</f>
        <v>11</v>
      </c>
      <c r="S32" s="17">
        <f>IFERROR((Q32/'League Calculation'!I$3)*100, "")</f>
        <v>85.281385281385269</v>
      </c>
      <c r="T32" s="31">
        <v>0.3</v>
      </c>
      <c r="U32" s="31">
        <v>3</v>
      </c>
      <c r="V32" s="32">
        <f>(IF(T32=0, "0.00",10-T32))+U32</f>
        <v>12.7</v>
      </c>
      <c r="W32" s="33">
        <f>RANK(V32,$V$2:$V$999, 0)</f>
        <v>12</v>
      </c>
      <c r="X32" s="17">
        <f>IFERROR((V32/'League Calculation'!C$3)*100, "")</f>
        <v>93.726937269372684</v>
      </c>
      <c r="Y32" s="32">
        <f>E32+J32+O32+T32</f>
        <v>5.6159999999999997</v>
      </c>
      <c r="Z32" s="32">
        <f>F32+K32+P32+U32</f>
        <v>7.1</v>
      </c>
      <c r="AA32" s="32">
        <f>G32+L32+Q32+V32</f>
        <v>31.483999999999998</v>
      </c>
      <c r="AB32" s="33">
        <f>RANK(AA32,$AA$2:$AA$59999, 0)</f>
        <v>31</v>
      </c>
      <c r="AC32" s="17">
        <f>IFERROR((AA32/'League Calculation'!J$3)*100, "")</f>
        <v>81.953301923627549</v>
      </c>
    </row>
    <row r="33" spans="1:29" s="30" customFormat="1">
      <c r="A33" s="42" t="s">
        <v>98</v>
      </c>
      <c r="B33">
        <v>29</v>
      </c>
      <c r="C33" s="42" t="s">
        <v>155</v>
      </c>
      <c r="D33"/>
      <c r="E33" s="31">
        <v>1.9330000000000001</v>
      </c>
      <c r="F33" s="31">
        <v>3.8</v>
      </c>
      <c r="G33" s="32">
        <f>(IF(E33=0, "0.00",10-E33))+F33</f>
        <v>11.867000000000001</v>
      </c>
      <c r="H33" s="33">
        <f>RANK(G33, $G$2:$G$99, 0)</f>
        <v>17</v>
      </c>
      <c r="I33" s="17">
        <f>IFERROR((G33/'League Calculation'!B$3)*100, "")</f>
        <v>89.90151515151517</v>
      </c>
      <c r="J33" s="31">
        <v>5.2</v>
      </c>
      <c r="K33" s="31">
        <v>2.7</v>
      </c>
      <c r="L33" s="32">
        <f>(IF(J33=0, "0.00",10-J33))+K33</f>
        <v>7.5</v>
      </c>
      <c r="M33" s="33">
        <f>RANK(L33,$L$2:$L$999)</f>
        <v>26</v>
      </c>
      <c r="N33" s="17">
        <f>IFERROR((L33/'League Calculation'!H$3)*100, "")</f>
        <v>57.251908396946561</v>
      </c>
      <c r="O33" s="31"/>
      <c r="P33" s="31"/>
      <c r="Q33" s="32">
        <f>(IF(O33=0, "0.00",10-O33))+P33</f>
        <v>0</v>
      </c>
      <c r="R33" s="33">
        <f>RANK(Q33,$Q$2:$Q$999, 0)</f>
        <v>24</v>
      </c>
      <c r="S33" s="17">
        <f>IFERROR((Q33/'League Calculation'!I$3)*100, "")</f>
        <v>0</v>
      </c>
      <c r="T33" s="31">
        <v>0.9</v>
      </c>
      <c r="U33" s="31">
        <v>3</v>
      </c>
      <c r="V33" s="32">
        <f>(IF(T33=0, "0.00",10-T33))+U33</f>
        <v>12.1</v>
      </c>
      <c r="W33" s="33">
        <f>RANK(V33,$V$2:$V$999, 0)</f>
        <v>17</v>
      </c>
      <c r="X33" s="17">
        <f>IFERROR((V33/'League Calculation'!C$3)*100, "")</f>
        <v>89.298892988929879</v>
      </c>
      <c r="Y33" s="32">
        <f>E33+J33+O33+T33</f>
        <v>8.0329999999999995</v>
      </c>
      <c r="Z33" s="32">
        <f>F33+K33+P33+U33</f>
        <v>9.5</v>
      </c>
      <c r="AA33" s="32">
        <f>G33+L33+Q33+V33</f>
        <v>31.466999999999999</v>
      </c>
      <c r="AB33" s="33">
        <f>RANK(AA33,$AA$2:$AA$59999, 0)</f>
        <v>32</v>
      </c>
      <c r="AC33" s="17">
        <f>IFERROR((AA33/'League Calculation'!J$3)*100, "")</f>
        <v>81.909050680688239</v>
      </c>
    </row>
    <row r="34" spans="1:29" s="30" customFormat="1">
      <c r="A34" s="42" t="s">
        <v>71</v>
      </c>
      <c r="B34">
        <v>16</v>
      </c>
      <c r="C34" s="42" t="s">
        <v>141</v>
      </c>
      <c r="D34"/>
      <c r="E34" s="31">
        <v>1.8660000000000001</v>
      </c>
      <c r="F34" s="31">
        <v>2.9</v>
      </c>
      <c r="G34" s="32">
        <f>(IF(E34=0, "0.00",10-E34))+F34</f>
        <v>11.034000000000001</v>
      </c>
      <c r="H34" s="33">
        <f>RANK(G34, $G$2:$G$99, 0)</f>
        <v>36</v>
      </c>
      <c r="I34" s="17">
        <f>IFERROR((G34/'League Calculation'!B$3)*100, "")</f>
        <v>83.590909090909108</v>
      </c>
      <c r="J34" s="31"/>
      <c r="K34" s="31"/>
      <c r="L34" s="32">
        <f>(IF(J34=0, "0.00",10-J34))+K34</f>
        <v>0</v>
      </c>
      <c r="M34" s="33">
        <f>RANK(L34,$L$2:$L$999)</f>
        <v>29</v>
      </c>
      <c r="N34" s="17">
        <f>IFERROR((L34/'League Calculation'!H$3)*100, "")</f>
        <v>0</v>
      </c>
      <c r="O34" s="31">
        <v>3.5</v>
      </c>
      <c r="P34" s="31">
        <v>2</v>
      </c>
      <c r="Q34" s="32">
        <f>(IF(O34=0, "0.00",10-O34))+P34</f>
        <v>8.5</v>
      </c>
      <c r="R34" s="33">
        <f>RANK(Q34,$Q$2:$Q$999, 0)</f>
        <v>18</v>
      </c>
      <c r="S34" s="17">
        <f>IFERROR((Q34/'League Calculation'!I$3)*100, "")</f>
        <v>73.593073593073584</v>
      </c>
      <c r="T34" s="31">
        <v>1.75</v>
      </c>
      <c r="U34" s="31">
        <v>3.4</v>
      </c>
      <c r="V34" s="32">
        <f>(IF(T34=0, "0.00",10-T34))+U34</f>
        <v>11.65</v>
      </c>
      <c r="W34" s="33">
        <f>RANK(V34,$V$2:$V$999, 0)</f>
        <v>34</v>
      </c>
      <c r="X34" s="17">
        <f>IFERROR((V34/'League Calculation'!C$3)*100, "")</f>
        <v>85.977859778597789</v>
      </c>
      <c r="Y34" s="32">
        <f>E34+J34+O34+T34</f>
        <v>7.1159999999999997</v>
      </c>
      <c r="Z34" s="32">
        <f>F34+K34+P34+U34</f>
        <v>8.3000000000000007</v>
      </c>
      <c r="AA34" s="32">
        <f>G34+L34+Q34+V34</f>
        <v>31.183999999999997</v>
      </c>
      <c r="AB34" s="33">
        <f>RANK(AA34,$AA$2:$AA$59999, 0)</f>
        <v>33</v>
      </c>
      <c r="AC34" s="17">
        <f>IFERROR((AA34/'League Calculation'!J$3)*100, "")</f>
        <v>81.172397636463018</v>
      </c>
    </row>
    <row r="35" spans="1:29" s="30" customFormat="1">
      <c r="A35" s="42" t="s">
        <v>84</v>
      </c>
      <c r="B35">
        <v>47</v>
      </c>
      <c r="C35" s="42" t="s">
        <v>134</v>
      </c>
      <c r="D35"/>
      <c r="E35" s="31">
        <v>2.1</v>
      </c>
      <c r="F35" s="31">
        <v>3.2</v>
      </c>
      <c r="G35" s="32">
        <f>(IF(E35=0, "0.00",10-E35))+F35</f>
        <v>11.100000000000001</v>
      </c>
      <c r="H35" s="33">
        <f>RANK(G35, $G$2:$G$99, 0)</f>
        <v>34</v>
      </c>
      <c r="I35" s="17">
        <f>IFERROR((G35/'League Calculation'!B$3)*100, "")</f>
        <v>84.090909090909108</v>
      </c>
      <c r="J35" s="31">
        <v>2.5</v>
      </c>
      <c r="K35" s="31">
        <v>2.7</v>
      </c>
      <c r="L35" s="32">
        <f>(IF(J35=0, "0.00",10-J35))+K35</f>
        <v>10.199999999999999</v>
      </c>
      <c r="M35" s="33">
        <f>RANK(L35,$L$2:$L$999)</f>
        <v>13</v>
      </c>
      <c r="N35" s="17">
        <f>IFERROR((L35/'League Calculation'!H$3)*100, "")</f>
        <v>77.86259541984731</v>
      </c>
      <c r="O35" s="31">
        <v>2.1</v>
      </c>
      <c r="P35" s="31">
        <v>1.8</v>
      </c>
      <c r="Q35" s="32">
        <f>(IF(O35=0, "0.00",10-O35))+P35</f>
        <v>9.7000000000000011</v>
      </c>
      <c r="R35" s="33">
        <f>RANK(Q35,$Q$2:$Q$999, 0)</f>
        <v>13</v>
      </c>
      <c r="S35" s="17">
        <f>IFERROR((Q35/'League Calculation'!I$3)*100, "")</f>
        <v>83.982683982683994</v>
      </c>
      <c r="T35" s="31"/>
      <c r="U35" s="31"/>
      <c r="V35" s="32">
        <f>(IF(T35=0, "0.00",10-T35))+U35</f>
        <v>0</v>
      </c>
      <c r="W35" s="33">
        <f>RANK(V35,$V$2:$V$999, 0)</f>
        <v>44</v>
      </c>
      <c r="X35" s="17">
        <f>IFERROR((V35/'League Calculation'!C$3)*100, "")</f>
        <v>0</v>
      </c>
      <c r="Y35" s="32">
        <f>E35+J35+O35+T35</f>
        <v>6.6999999999999993</v>
      </c>
      <c r="Z35" s="32">
        <f>F35+K35+P35+U35</f>
        <v>7.7</v>
      </c>
      <c r="AA35" s="32">
        <f>G35+L35+Q35+V35</f>
        <v>31</v>
      </c>
      <c r="AB35" s="33">
        <f>RANK(AA35,$AA$2:$AA$59999, 0)</f>
        <v>34</v>
      </c>
      <c r="AC35" s="17">
        <f>IFERROR((AA35/'League Calculation'!J$3)*100, "")</f>
        <v>80.693443007002102</v>
      </c>
    </row>
    <row r="36" spans="1:29" s="30" customFormat="1">
      <c r="A36" s="42" t="s">
        <v>97</v>
      </c>
      <c r="B36">
        <v>13</v>
      </c>
      <c r="C36" s="42" t="s">
        <v>172</v>
      </c>
      <c r="D36"/>
      <c r="E36" s="31">
        <v>2.3330000000000002</v>
      </c>
      <c r="F36" s="31">
        <v>3.6</v>
      </c>
      <c r="G36" s="32">
        <f>(IF(E36=0, "0.00",10-E36))+F36</f>
        <v>11.266999999999999</v>
      </c>
      <c r="H36" s="33">
        <f>RANK(G36, $G$2:$G$99, 0)</f>
        <v>30</v>
      </c>
      <c r="I36" s="17">
        <f>IFERROR((G36/'League Calculation'!B$3)*100, "")</f>
        <v>85.356060606060595</v>
      </c>
      <c r="J36" s="31"/>
      <c r="K36" s="31"/>
      <c r="L36" s="32">
        <f>(IF(J36=0, "0.00",10-J36))+K36</f>
        <v>0</v>
      </c>
      <c r="M36" s="33">
        <f>RANK(L36,$L$2:$L$999)</f>
        <v>29</v>
      </c>
      <c r="N36" s="17">
        <f>IFERROR((L36/'League Calculation'!H$3)*100, "")</f>
        <v>0</v>
      </c>
      <c r="O36" s="31">
        <v>3.45</v>
      </c>
      <c r="P36" s="31">
        <v>1.8</v>
      </c>
      <c r="Q36" s="32">
        <f>(IF(O36=0, "0.00",10-O36))+P36</f>
        <v>8.35</v>
      </c>
      <c r="R36" s="33">
        <f>RANK(Q36,$Q$2:$Q$999, 0)</f>
        <v>19</v>
      </c>
      <c r="S36" s="17">
        <f>IFERROR((Q36/'League Calculation'!I$3)*100, "")</f>
        <v>72.294372294372295</v>
      </c>
      <c r="T36" s="31">
        <v>1.75</v>
      </c>
      <c r="U36" s="31">
        <v>3</v>
      </c>
      <c r="V36" s="32">
        <f>(IF(T36=0, "0.00",10-T36))+U36</f>
        <v>11.25</v>
      </c>
      <c r="W36" s="33">
        <f>RANK(V36,$V$2:$V$999, 0)</f>
        <v>41</v>
      </c>
      <c r="X36" s="17">
        <f>IFERROR((V36/'League Calculation'!C$3)*100, "")</f>
        <v>83.025830258302577</v>
      </c>
      <c r="Y36" s="32">
        <f>E36+J36+O36+T36</f>
        <v>7.5330000000000004</v>
      </c>
      <c r="Z36" s="32">
        <f>F36+K36+P36+U36</f>
        <v>8.4</v>
      </c>
      <c r="AA36" s="32">
        <f>G36+L36+Q36+V36</f>
        <v>30.866999999999997</v>
      </c>
      <c r="AB36" s="33">
        <f>RANK(AA36,$AA$2:$AA$59999, 0)</f>
        <v>35</v>
      </c>
      <c r="AC36" s="17">
        <f>IFERROR((AA36/'League Calculation'!J$3)*100, "")</f>
        <v>80.347242106359147</v>
      </c>
    </row>
    <row r="37" spans="1:29" s="30" customFormat="1">
      <c r="A37" s="42" t="s">
        <v>98</v>
      </c>
      <c r="B37">
        <v>30</v>
      </c>
      <c r="C37" s="42" t="s">
        <v>156</v>
      </c>
      <c r="D37"/>
      <c r="E37" s="31">
        <v>2.9329999999999998</v>
      </c>
      <c r="F37" s="31">
        <v>3.8</v>
      </c>
      <c r="G37" s="32">
        <f>(IF(E37=0, "0.00",10-E37))+F37</f>
        <v>10.867000000000001</v>
      </c>
      <c r="H37" s="33">
        <f>RANK(G37, $G$2:$G$99, 0)</f>
        <v>38</v>
      </c>
      <c r="I37" s="17">
        <f>IFERROR((G37/'League Calculation'!B$3)*100, "")</f>
        <v>82.325757575757592</v>
      </c>
      <c r="J37" s="31">
        <v>4.4000000000000004</v>
      </c>
      <c r="K37" s="31">
        <v>2.5</v>
      </c>
      <c r="L37" s="32">
        <f>(IF(J37=0, "0.00",10-J37))+K37</f>
        <v>8.1</v>
      </c>
      <c r="M37" s="33">
        <f>RANK(L37,$L$2:$L$999)</f>
        <v>25</v>
      </c>
      <c r="N37" s="17">
        <f>IFERROR((L37/'League Calculation'!H$3)*100, "")</f>
        <v>61.832061068702281</v>
      </c>
      <c r="O37" s="31"/>
      <c r="P37" s="31"/>
      <c r="Q37" s="32">
        <f>(IF(O37=0, "0.00",10-O37))+P37</f>
        <v>0</v>
      </c>
      <c r="R37" s="33">
        <f>RANK(Q37,$Q$2:$Q$999, 0)</f>
        <v>24</v>
      </c>
      <c r="S37" s="17">
        <f>IFERROR((Q37/'League Calculation'!I$3)*100, "")</f>
        <v>0</v>
      </c>
      <c r="T37" s="31">
        <v>0.75</v>
      </c>
      <c r="U37" s="31">
        <v>2.4</v>
      </c>
      <c r="V37" s="32">
        <f>(IF(T37=0, "0.00",10-T37))+U37</f>
        <v>11.65</v>
      </c>
      <c r="W37" s="33">
        <f>RANK(V37,$V$2:$V$999, 0)</f>
        <v>34</v>
      </c>
      <c r="X37" s="17">
        <f>IFERROR((V37/'League Calculation'!C$3)*100, "")</f>
        <v>85.977859778597789</v>
      </c>
      <c r="Y37" s="32">
        <f>E37+J37+O37+T37</f>
        <v>8.0830000000000002</v>
      </c>
      <c r="Z37" s="32">
        <f>F37+K37+P37+U37</f>
        <v>8.6999999999999993</v>
      </c>
      <c r="AA37" s="32">
        <f>G37+L37+Q37+V37</f>
        <v>30.616999999999997</v>
      </c>
      <c r="AB37" s="33">
        <f>RANK(AA37,$AA$2:$AA$59999, 0)</f>
        <v>36</v>
      </c>
      <c r="AC37" s="17">
        <f>IFERROR((AA37/'League Calculation'!J$3)*100, "")</f>
        <v>79.696488533722047</v>
      </c>
    </row>
    <row r="38" spans="1:29" s="30" customFormat="1">
      <c r="A38" s="42" t="s">
        <v>98</v>
      </c>
      <c r="B38">
        <v>26</v>
      </c>
      <c r="C38" s="42" t="s">
        <v>150</v>
      </c>
      <c r="D38"/>
      <c r="E38" s="31">
        <v>2.85</v>
      </c>
      <c r="F38" s="31">
        <v>3.4</v>
      </c>
      <c r="G38" s="32">
        <f>(IF(E38=0, "0.00",10-E38))+F38</f>
        <v>10.55</v>
      </c>
      <c r="H38" s="33">
        <f>RANK(G38, $G$2:$G$99, 0)</f>
        <v>40</v>
      </c>
      <c r="I38" s="17">
        <f>IFERROR((G38/'League Calculation'!B$3)*100, "")</f>
        <v>79.924242424242436</v>
      </c>
      <c r="J38" s="31">
        <v>3.7</v>
      </c>
      <c r="K38" s="31">
        <v>2.1</v>
      </c>
      <c r="L38" s="32">
        <f>(IF(J38=0, "0.00",10-J38))+K38</f>
        <v>8.4</v>
      </c>
      <c r="M38" s="33">
        <f>RANK(L38,$L$2:$L$999)</f>
        <v>24</v>
      </c>
      <c r="N38" s="17">
        <f>IFERROR((L38/'League Calculation'!H$3)*100, "")</f>
        <v>64.122137404580144</v>
      </c>
      <c r="O38" s="31"/>
      <c r="P38" s="31"/>
      <c r="Q38" s="32">
        <f>(IF(O38=0, "0.00",10-O38))+P38</f>
        <v>0</v>
      </c>
      <c r="R38" s="33">
        <f>RANK(Q38,$Q$2:$Q$999, 0)</f>
        <v>24</v>
      </c>
      <c r="S38" s="17">
        <f>IFERROR((Q38/'League Calculation'!I$3)*100, "")</f>
        <v>0</v>
      </c>
      <c r="T38" s="31">
        <v>1.35</v>
      </c>
      <c r="U38" s="31">
        <v>3</v>
      </c>
      <c r="V38" s="32">
        <f>(IF(T38=0, "0.00",10-T38))+U38</f>
        <v>11.65</v>
      </c>
      <c r="W38" s="33">
        <f>RANK(V38,$V$2:$V$999, 0)</f>
        <v>34</v>
      </c>
      <c r="X38" s="17">
        <f>IFERROR((V38/'League Calculation'!C$3)*100, "")</f>
        <v>85.977859778597789</v>
      </c>
      <c r="Y38" s="32">
        <f>E38+J38+O38+T38</f>
        <v>7.9</v>
      </c>
      <c r="Z38" s="32">
        <f>F38+K38+P38+U38</f>
        <v>8.5</v>
      </c>
      <c r="AA38" s="32">
        <f>G38+L38+Q38+V38</f>
        <v>30.6</v>
      </c>
      <c r="AB38" s="33">
        <f>RANK(AA38,$AA$2:$AA$59999, 0)</f>
        <v>37</v>
      </c>
      <c r="AC38" s="17">
        <f>IFERROR((AA38/'League Calculation'!J$3)*100, "")</f>
        <v>79.652237290782722</v>
      </c>
    </row>
    <row r="39" spans="1:29" s="30" customFormat="1">
      <c r="A39" s="42" t="s">
        <v>71</v>
      </c>
      <c r="B39">
        <v>21</v>
      </c>
      <c r="C39" s="42" t="s">
        <v>197</v>
      </c>
      <c r="D39"/>
      <c r="E39" s="31">
        <v>4.5</v>
      </c>
      <c r="F39" s="31">
        <v>2.9</v>
      </c>
      <c r="G39" s="32">
        <f>(IF(E39=0, "0.00",10-E39))+F39</f>
        <v>8.4</v>
      </c>
      <c r="H39" s="33">
        <f>RANK(G39, $G$2:$G$99, 0)</f>
        <v>45</v>
      </c>
      <c r="I39" s="17">
        <f>IFERROR((G39/'League Calculation'!B$3)*100, "")</f>
        <v>63.636363636363647</v>
      </c>
      <c r="J39" s="31"/>
      <c r="K39" s="31"/>
      <c r="L39" s="32">
        <f>(IF(J39=0, "0.00",10-J39))+K39</f>
        <v>0</v>
      </c>
      <c r="M39" s="33">
        <f>RANK(L39,$L$2:$L$999)</f>
        <v>29</v>
      </c>
      <c r="N39" s="17">
        <f>IFERROR((L39/'League Calculation'!H$3)*100, "")</f>
        <v>0</v>
      </c>
      <c r="O39" s="31">
        <v>2.6</v>
      </c>
      <c r="P39" s="31">
        <v>1.8</v>
      </c>
      <c r="Q39" s="32">
        <f>(IF(O39=0, "0.00",10-O39))+P39</f>
        <v>9.2000000000000011</v>
      </c>
      <c r="R39" s="33">
        <f>RANK(Q39,$Q$2:$Q$999, 0)</f>
        <v>16</v>
      </c>
      <c r="S39" s="17">
        <f>IFERROR((Q39/'League Calculation'!I$3)*100, "")</f>
        <v>79.65367965367966</v>
      </c>
      <c r="T39" s="31">
        <v>1</v>
      </c>
      <c r="U39" s="31">
        <v>3</v>
      </c>
      <c r="V39" s="32">
        <f>(IF(T39=0, "0.00",10-T39))+U39</f>
        <v>12</v>
      </c>
      <c r="W39" s="33">
        <f>RANK(V39,$V$2:$V$999, 0)</f>
        <v>21</v>
      </c>
      <c r="X39" s="17">
        <f>IFERROR((V39/'League Calculation'!C$3)*100, "")</f>
        <v>88.560885608856083</v>
      </c>
      <c r="Y39" s="32">
        <f>E39+J39+O39+T39</f>
        <v>8.1</v>
      </c>
      <c r="Z39" s="32">
        <f>F39+K39+P39+U39</f>
        <v>7.7</v>
      </c>
      <c r="AA39" s="32">
        <f>G39+L39+Q39+V39</f>
        <v>29.6</v>
      </c>
      <c r="AB39" s="33">
        <f>RANK(AA39,$AA$2:$AA$59999, 0)</f>
        <v>38</v>
      </c>
      <c r="AC39" s="17">
        <f>IFERROR((AA39/'League Calculation'!J$3)*100, "")</f>
        <v>77.049223000234264</v>
      </c>
    </row>
    <row r="40" spans="1:29" s="30" customFormat="1">
      <c r="A40" s="42" t="s">
        <v>97</v>
      </c>
      <c r="B40">
        <v>50</v>
      </c>
      <c r="C40" s="42" t="s">
        <v>136</v>
      </c>
      <c r="D40"/>
      <c r="E40" s="31">
        <v>1.7</v>
      </c>
      <c r="F40" s="31">
        <v>4.4000000000000004</v>
      </c>
      <c r="G40" s="32">
        <f>(IF(E40=0, "0.00",10-E40))+F40</f>
        <v>12.700000000000001</v>
      </c>
      <c r="H40" s="33">
        <f>RANK(G40, $G$2:$G$99, 0)</f>
        <v>3</v>
      </c>
      <c r="I40" s="17">
        <f>IFERROR((G40/'League Calculation'!B$3)*100, "")</f>
        <v>96.212121212121232</v>
      </c>
      <c r="J40" s="31">
        <v>2.2000000000000002</v>
      </c>
      <c r="K40" s="31">
        <v>2.5</v>
      </c>
      <c r="L40" s="32">
        <f>(IF(J40=0, "0.00",10-J40))+K40</f>
        <v>10.3</v>
      </c>
      <c r="M40" s="33">
        <f>RANK(L40,$L$2:$L$999)</f>
        <v>12</v>
      </c>
      <c r="N40" s="17">
        <f>IFERROR((L40/'League Calculation'!H$3)*100, "")</f>
        <v>78.625954198473281</v>
      </c>
      <c r="O40" s="31">
        <v>5.65</v>
      </c>
      <c r="P40" s="31">
        <v>1.5</v>
      </c>
      <c r="Q40" s="32">
        <f>(IF(O40=0, "0.00",10-O40))+P40</f>
        <v>5.85</v>
      </c>
      <c r="R40" s="33">
        <f>RANK(Q40,$Q$2:$Q$999, 0)</f>
        <v>21</v>
      </c>
      <c r="S40" s="17">
        <f>IFERROR((Q40/'League Calculation'!I$3)*100, "")</f>
        <v>50.649350649350644</v>
      </c>
      <c r="T40" s="31"/>
      <c r="U40" s="31"/>
      <c r="V40" s="32">
        <f>(IF(T40=0, "0.00",10-T40))+U40</f>
        <v>0</v>
      </c>
      <c r="W40" s="33">
        <f>RANK(V40,$V$2:$V$999, 0)</f>
        <v>44</v>
      </c>
      <c r="X40" s="17">
        <f>IFERROR((V40/'League Calculation'!C$3)*100, "")</f>
        <v>0</v>
      </c>
      <c r="Y40" s="32">
        <f>E40+J40+O40+T40</f>
        <v>9.5500000000000007</v>
      </c>
      <c r="Z40" s="32">
        <f>F40+K40+P40+U40</f>
        <v>8.4</v>
      </c>
      <c r="AA40" s="32">
        <f>G40+L40+Q40+V40</f>
        <v>28.85</v>
      </c>
      <c r="AB40" s="33">
        <f>RANK(AA40,$AA$2:$AA$59999, 0)</f>
        <v>39</v>
      </c>
      <c r="AC40" s="17">
        <f>IFERROR((AA40/'League Calculation'!J$3)*100, "")</f>
        <v>75.096962282322934</v>
      </c>
    </row>
    <row r="41" spans="1:29" s="30" customFormat="1">
      <c r="A41" s="42" t="s">
        <v>70</v>
      </c>
      <c r="B41">
        <v>46</v>
      </c>
      <c r="C41" s="42" t="s">
        <v>169</v>
      </c>
      <c r="D41"/>
      <c r="E41" s="31">
        <v>2.2999999999999998</v>
      </c>
      <c r="F41" s="31">
        <v>3.6</v>
      </c>
      <c r="G41" s="32">
        <f>(IF(E41=0, "0.00",10-E41))+F41</f>
        <v>11.3</v>
      </c>
      <c r="H41" s="33">
        <f>RANK(G41, $G$2:$G$99, 0)</f>
        <v>29</v>
      </c>
      <c r="I41" s="17">
        <f>IFERROR((G41/'League Calculation'!B$3)*100, "")</f>
        <v>85.606060606060623</v>
      </c>
      <c r="J41" s="31"/>
      <c r="K41" s="31"/>
      <c r="L41" s="32">
        <f>(IF(J41=0, "0.00",10-J41))+K41</f>
        <v>0</v>
      </c>
      <c r="M41" s="33">
        <f>RANK(L41,$L$2:$L$999)</f>
        <v>29</v>
      </c>
      <c r="N41" s="17">
        <f>IFERROR((L41/'League Calculation'!H$3)*100, "")</f>
        <v>0</v>
      </c>
      <c r="O41" s="31">
        <v>6.3</v>
      </c>
      <c r="P41" s="31">
        <v>1.5</v>
      </c>
      <c r="Q41" s="32">
        <f>(IF(O41=0, "0.00",10-O41))+P41</f>
        <v>5.2</v>
      </c>
      <c r="R41" s="33">
        <f>RANK(Q41,$Q$2:$Q$999, 0)</f>
        <v>22</v>
      </c>
      <c r="S41" s="17">
        <f>IFERROR((Q41/'League Calculation'!I$3)*100, "")</f>
        <v>45.021645021645021</v>
      </c>
      <c r="T41" s="31">
        <v>0.8</v>
      </c>
      <c r="U41" s="31">
        <v>2.8</v>
      </c>
      <c r="V41" s="32">
        <f>(IF(T41=0, "0.00",10-T41))+U41</f>
        <v>12</v>
      </c>
      <c r="W41" s="33">
        <f>RANK(V41,$V$2:$V$999, 0)</f>
        <v>21</v>
      </c>
      <c r="X41" s="17">
        <f>IFERROR((V41/'League Calculation'!C$3)*100, "")</f>
        <v>88.560885608856083</v>
      </c>
      <c r="Y41" s="32">
        <f>E41+J41+O41+T41</f>
        <v>9.4</v>
      </c>
      <c r="Z41" s="32">
        <f>F41+K41+P41+U41</f>
        <v>7.8999999999999995</v>
      </c>
      <c r="AA41" s="32">
        <f>G41+L41+Q41+V41</f>
        <v>28.5</v>
      </c>
      <c r="AB41" s="33">
        <f>RANK(AA41,$AA$2:$AA$59999, 0)</f>
        <v>40</v>
      </c>
      <c r="AC41" s="17">
        <f>IFERROR((AA41/'League Calculation'!J$3)*100, "")</f>
        <v>74.185907280630971</v>
      </c>
    </row>
    <row r="42" spans="1:29" s="30" customFormat="1">
      <c r="A42" s="42" t="s">
        <v>95</v>
      </c>
      <c r="B42">
        <v>34</v>
      </c>
      <c r="C42" s="42" t="s">
        <v>176</v>
      </c>
      <c r="D42"/>
      <c r="E42" s="31">
        <v>3.1659999999999999</v>
      </c>
      <c r="F42" s="31">
        <v>2.7</v>
      </c>
      <c r="G42" s="32">
        <f>(IF(E42=0, "0.00",10-E42))+F42</f>
        <v>9.5339999999999989</v>
      </c>
      <c r="H42" s="33">
        <f>RANK(G42, $G$2:$G$99, 0)</f>
        <v>43</v>
      </c>
      <c r="I42" s="17">
        <f>IFERROR((G42/'League Calculation'!B$3)*100, "")</f>
        <v>72.22727272727272</v>
      </c>
      <c r="J42" s="31"/>
      <c r="K42" s="31"/>
      <c r="L42" s="32">
        <f>(IF(J42=0, "0.00",10-J42))+K42</f>
        <v>0</v>
      </c>
      <c r="M42" s="33">
        <f>RANK(L42,$L$2:$L$999)</f>
        <v>29</v>
      </c>
      <c r="N42" s="17">
        <f>IFERROR((L42/'League Calculation'!H$3)*100, "")</f>
        <v>0</v>
      </c>
      <c r="O42" s="31">
        <v>4.5</v>
      </c>
      <c r="P42" s="31">
        <v>1.8</v>
      </c>
      <c r="Q42" s="32">
        <f>(IF(O42=0, "0.00",10-O42))+P42</f>
        <v>7.3</v>
      </c>
      <c r="R42" s="33">
        <f>RANK(Q42,$Q$2:$Q$999, 0)</f>
        <v>20</v>
      </c>
      <c r="S42" s="17">
        <f>IFERROR((Q42/'League Calculation'!I$3)*100, "")</f>
        <v>63.203463203463194</v>
      </c>
      <c r="T42" s="31">
        <v>1.45</v>
      </c>
      <c r="U42" s="31">
        <v>3</v>
      </c>
      <c r="V42" s="32">
        <f>(IF(T42=0, "0.00",10-T42))+U42</f>
        <v>11.55</v>
      </c>
      <c r="W42" s="33">
        <f>RANK(V42,$V$2:$V$999, 0)</f>
        <v>37</v>
      </c>
      <c r="X42" s="17">
        <f>IFERROR((V42/'League Calculation'!C$3)*100, "")</f>
        <v>85.239852398523979</v>
      </c>
      <c r="Y42" s="32">
        <f>E42+J42+O42+T42</f>
        <v>9.1159999999999997</v>
      </c>
      <c r="Z42" s="32">
        <f>F42+K42+P42+U42</f>
        <v>7.5</v>
      </c>
      <c r="AA42" s="32">
        <f>G42+L42+Q42+V42</f>
        <v>28.384</v>
      </c>
      <c r="AB42" s="33">
        <f>RANK(AA42,$AA$2:$AA$59999, 0)</f>
        <v>41</v>
      </c>
      <c r="AC42" s="17">
        <f>IFERROR((AA42/'League Calculation'!J$3)*100, "")</f>
        <v>73.88395762292734</v>
      </c>
    </row>
    <row r="43" spans="1:29" s="30" customFormat="1">
      <c r="A43" s="42" t="s">
        <v>71</v>
      </c>
      <c r="B43">
        <v>18</v>
      </c>
      <c r="C43" s="42" t="s">
        <v>199</v>
      </c>
      <c r="D43"/>
      <c r="E43" s="31">
        <v>3.4</v>
      </c>
      <c r="F43" s="31">
        <v>1.7</v>
      </c>
      <c r="G43" s="32">
        <f>(IF(E43=0, "0.00",10-E43))+F43</f>
        <v>8.2999999999999989</v>
      </c>
      <c r="H43" s="33">
        <f>RANK(G43, $G$2:$G$99, 0)</f>
        <v>46</v>
      </c>
      <c r="I43" s="17">
        <f>IFERROR((G43/'League Calculation'!B$3)*100, "")</f>
        <v>62.878787878787875</v>
      </c>
      <c r="J43" s="31"/>
      <c r="K43" s="31"/>
      <c r="L43" s="32">
        <f>(IF(J43=0, "0.00",10-J43))+K43</f>
        <v>0</v>
      </c>
      <c r="M43" s="33">
        <f>RANK(L43,$L$2:$L$999)</f>
        <v>29</v>
      </c>
      <c r="N43" s="17">
        <f>IFERROR((L43/'League Calculation'!H$3)*100, "")</f>
        <v>0</v>
      </c>
      <c r="O43" s="31">
        <v>6.65</v>
      </c>
      <c r="P43" s="31">
        <v>1.5</v>
      </c>
      <c r="Q43" s="32">
        <f>(IF(O43=0, "0.00",10-O43))+P43</f>
        <v>4.8499999999999996</v>
      </c>
      <c r="R43" s="33">
        <f>RANK(Q43,$Q$2:$Q$999, 0)</f>
        <v>23</v>
      </c>
      <c r="S43" s="17">
        <f>IFERROR((Q43/'League Calculation'!I$3)*100, "")</f>
        <v>41.991341991341983</v>
      </c>
      <c r="T43" s="31">
        <v>2.25</v>
      </c>
      <c r="U43" s="31">
        <v>4.2</v>
      </c>
      <c r="V43" s="32">
        <f>(IF(T43=0, "0.00",10-T43))+U43</f>
        <v>11.95</v>
      </c>
      <c r="W43" s="33">
        <f>RANK(V43,$V$2:$V$999, 0)</f>
        <v>26</v>
      </c>
      <c r="X43" s="17">
        <f>IFERROR((V43/'League Calculation'!C$3)*100, "")</f>
        <v>88.191881918819178</v>
      </c>
      <c r="Y43" s="32">
        <f>E43+J43+O43+T43</f>
        <v>12.3</v>
      </c>
      <c r="Z43" s="32">
        <f>F43+K43+P43+U43</f>
        <v>7.4</v>
      </c>
      <c r="AA43" s="32">
        <f>G43+L43+Q43+V43</f>
        <v>25.099999999999998</v>
      </c>
      <c r="AB43" s="33">
        <f>RANK(AA43,$AA$2:$AA$59999, 0)</f>
        <v>42</v>
      </c>
      <c r="AC43" s="17">
        <f>IFERROR((AA43/'League Calculation'!J$3)*100, "")</f>
        <v>65.335658692766216</v>
      </c>
    </row>
    <row r="44" spans="1:29" s="30" customFormat="1">
      <c r="A44" s="42" t="s">
        <v>96</v>
      </c>
      <c r="B44">
        <v>7</v>
      </c>
      <c r="C44" s="42" t="s">
        <v>186</v>
      </c>
      <c r="D44"/>
      <c r="E44" s="31">
        <v>1.766</v>
      </c>
      <c r="F44" s="31">
        <v>3.9</v>
      </c>
      <c r="G44" s="32">
        <f>(IF(E44=0, "0.00",10-E44))+F44</f>
        <v>12.134</v>
      </c>
      <c r="H44" s="33">
        <f>RANK(G44, $G$2:$G$99, 0)</f>
        <v>12</v>
      </c>
      <c r="I44" s="17">
        <f>IFERROR((G44/'League Calculation'!B$3)*100, "")</f>
        <v>91.924242424242436</v>
      </c>
      <c r="J44" s="31">
        <v>10.7</v>
      </c>
      <c r="K44" s="31">
        <v>2.5</v>
      </c>
      <c r="L44" s="32">
        <f>(IF(J44=0, "0.00",10-J44))+K44</f>
        <v>1.8000000000000007</v>
      </c>
      <c r="M44" s="33">
        <f>RANK(L44,$L$2:$L$999)</f>
        <v>28</v>
      </c>
      <c r="N44" s="17">
        <f>IFERROR((L44/'League Calculation'!H$3)*100, "")</f>
        <v>13.74045801526718</v>
      </c>
      <c r="O44" s="31"/>
      <c r="P44" s="31"/>
      <c r="Q44" s="32">
        <f>(IF(O44=0, "0.00",10-O44))+P44</f>
        <v>0</v>
      </c>
      <c r="R44" s="33">
        <f>RANK(Q44,$Q$2:$Q$999, 0)</f>
        <v>24</v>
      </c>
      <c r="S44" s="17">
        <f>IFERROR((Q44/'League Calculation'!I$3)*100, "")</f>
        <v>0</v>
      </c>
      <c r="T44" s="31">
        <v>1.3</v>
      </c>
      <c r="U44" s="31">
        <v>2.4</v>
      </c>
      <c r="V44" s="32">
        <f>(IF(T44=0, "0.00",10-T44))+U44</f>
        <v>11.1</v>
      </c>
      <c r="W44" s="33">
        <f>RANK(V44,$V$2:$V$999, 0)</f>
        <v>42</v>
      </c>
      <c r="X44" s="17">
        <f>IFERROR((V44/'League Calculation'!C$3)*100, "")</f>
        <v>81.918819188191875</v>
      </c>
      <c r="Y44" s="32">
        <f>E44+J44+O44+T44</f>
        <v>13.766</v>
      </c>
      <c r="Z44" s="32">
        <f>F44+K44+P44+U44</f>
        <v>8.8000000000000007</v>
      </c>
      <c r="AA44" s="32">
        <f>G44+L44+Q44+V44</f>
        <v>25.033999999999999</v>
      </c>
      <c r="AB44" s="33">
        <f>RANK(AA44,$AA$2:$AA$59999, 0)</f>
        <v>43</v>
      </c>
      <c r="AC44" s="17">
        <f>IFERROR((AA44/'League Calculation'!J$3)*100, "")</f>
        <v>65.163859749590031</v>
      </c>
    </row>
    <row r="45" spans="1:29" s="30" customFormat="1">
      <c r="A45" s="42" t="s">
        <v>69</v>
      </c>
      <c r="B45">
        <v>43</v>
      </c>
      <c r="C45" s="42" t="s">
        <v>267</v>
      </c>
      <c r="D45"/>
      <c r="E45" s="31">
        <v>2.766</v>
      </c>
      <c r="F45" s="31">
        <v>3.8</v>
      </c>
      <c r="G45" s="32">
        <f>(IF(E45=0, "0.00",10-E45))+F45</f>
        <v>11.033999999999999</v>
      </c>
      <c r="H45" s="33">
        <f>RANK(G45, $G$2:$G$99, 0)</f>
        <v>37</v>
      </c>
      <c r="I45" s="17">
        <f>IFERROR((G45/'League Calculation'!B$3)*100, "")</f>
        <v>83.590909090909079</v>
      </c>
      <c r="J45" s="31"/>
      <c r="K45" s="31"/>
      <c r="L45" s="32">
        <f>(IF(J45=0, "0.00",10-J45))+K45</f>
        <v>0</v>
      </c>
      <c r="M45" s="33">
        <f>RANK(L45,$L$2:$L$999)</f>
        <v>29</v>
      </c>
      <c r="N45" s="17">
        <f>IFERROR((L45/'League Calculation'!H$3)*100, "")</f>
        <v>0</v>
      </c>
      <c r="O45" s="31">
        <v>0</v>
      </c>
      <c r="P45" s="31">
        <v>0</v>
      </c>
      <c r="Q45" s="32">
        <f>(IF(O45=0, "0.00",10-O45))+P45</f>
        <v>0</v>
      </c>
      <c r="R45" s="33">
        <f>RANK(Q45,$Q$2:$Q$999, 0)</f>
        <v>24</v>
      </c>
      <c r="S45" s="17">
        <f>IFERROR((Q45/'League Calculation'!I$3)*100, "")</f>
        <v>0</v>
      </c>
      <c r="T45" s="31">
        <v>1.2</v>
      </c>
      <c r="U45" s="31">
        <v>4</v>
      </c>
      <c r="V45" s="32">
        <f>(IF(T45=0, "0.00",10-T45))+U45</f>
        <v>12.8</v>
      </c>
      <c r="W45" s="33">
        <f>RANK(V45,$V$2:$V$999, 0)</f>
        <v>10</v>
      </c>
      <c r="X45" s="17">
        <f>IFERROR((V45/'League Calculation'!C$3)*100, "")</f>
        <v>94.464944649446494</v>
      </c>
      <c r="Y45" s="32">
        <f>E45+J45+O45+T45</f>
        <v>3.9660000000000002</v>
      </c>
      <c r="Z45" s="32">
        <f>F45+K45+P45+U45</f>
        <v>7.8</v>
      </c>
      <c r="AA45" s="32">
        <f>G45+L45+Q45+V45</f>
        <v>23.834</v>
      </c>
      <c r="AB45" s="33">
        <f>RANK(AA45,$AA$2:$AA$59999, 0)</f>
        <v>44</v>
      </c>
      <c r="AC45" s="17">
        <f>IFERROR((AA45/'League Calculation'!J$3)*100, "")</f>
        <v>62.040242600931869</v>
      </c>
    </row>
    <row r="46" spans="1:29" s="30" customFormat="1">
      <c r="A46" s="42" t="s">
        <v>71</v>
      </c>
      <c r="B46">
        <v>54</v>
      </c>
      <c r="C46" s="42" t="s">
        <v>163</v>
      </c>
      <c r="D46"/>
      <c r="E46" s="5">
        <v>2.2000000000000002</v>
      </c>
      <c r="F46" s="5">
        <v>3.8</v>
      </c>
      <c r="G46" s="32">
        <f>(IF(E46=0, "0.00",10-E46))+F46</f>
        <v>11.6</v>
      </c>
      <c r="H46" s="33">
        <f>RANK(G46, $G$2:$G$99, 0)</f>
        <v>23</v>
      </c>
      <c r="I46" s="17">
        <f>IFERROR((G46/'League Calculation'!B$3)*100, "")</f>
        <v>87.878787878787875</v>
      </c>
      <c r="J46" s="7">
        <v>0</v>
      </c>
      <c r="K46" s="7">
        <v>0</v>
      </c>
      <c r="L46" s="32">
        <f>(IF(J46=0, "0.00",10-J46))+K46</f>
        <v>0</v>
      </c>
      <c r="M46" s="33">
        <f>RANK(L46,$L$2:$L$999)</f>
        <v>29</v>
      </c>
      <c r="N46" s="17">
        <f>IFERROR((L46/'League Calculation'!H$3)*100, "")</f>
        <v>0</v>
      </c>
      <c r="O46" s="7"/>
      <c r="P46" s="7"/>
      <c r="Q46" s="32">
        <f>(IF(O46=0, "0.00",10-O46))+P46</f>
        <v>0</v>
      </c>
      <c r="R46" s="33">
        <f>RANK(Q46,$Q$2:$Q$999, 0)</f>
        <v>24</v>
      </c>
      <c r="S46" s="17">
        <f>IFERROR((Q46/'League Calculation'!I$3)*100, "")</f>
        <v>0</v>
      </c>
      <c r="T46" s="7">
        <v>1</v>
      </c>
      <c r="U46" s="7">
        <v>3</v>
      </c>
      <c r="V46" s="32">
        <f>(IF(T46=0, "0.00",10-T46))+U46</f>
        <v>12</v>
      </c>
      <c r="W46" s="33">
        <f>RANK(V46,$V$2:$V$999, 0)</f>
        <v>21</v>
      </c>
      <c r="X46" s="17">
        <f>IFERROR((V46/'League Calculation'!C$3)*100, "")</f>
        <v>88.560885608856083</v>
      </c>
      <c r="Y46" s="32">
        <f>E46+J46+O46+T46</f>
        <v>3.2</v>
      </c>
      <c r="Z46" s="32">
        <f>F46+K46+P46+U46</f>
        <v>6.8</v>
      </c>
      <c r="AA46" s="32">
        <f>G46+L46+Q46+V46</f>
        <v>23.6</v>
      </c>
      <c r="AB46" s="33">
        <f>RANK(AA46,$AA$2:$AA$59999, 0)</f>
        <v>45</v>
      </c>
      <c r="AC46" s="17">
        <f>IFERROR((AA46/'League Calculation'!J$3)*100, "")</f>
        <v>61.431137256943543</v>
      </c>
    </row>
    <row r="47" spans="1:29" s="30" customFormat="1">
      <c r="A47" s="42" t="s">
        <v>69</v>
      </c>
      <c r="B47">
        <v>23</v>
      </c>
      <c r="C47" s="42" t="s">
        <v>143</v>
      </c>
      <c r="D47"/>
      <c r="E47" s="31">
        <v>0</v>
      </c>
      <c r="F47" s="31">
        <v>0</v>
      </c>
      <c r="G47" s="32">
        <f>(IF(E47=0, "0.00",10-E47))+F47</f>
        <v>0</v>
      </c>
      <c r="H47" s="33">
        <f>RANK(G47, $G$2:$G$99, 0)</f>
        <v>47</v>
      </c>
      <c r="I47" s="17">
        <f>IFERROR((G47/'League Calculation'!B$3)*100, "")</f>
        <v>0</v>
      </c>
      <c r="J47" s="31">
        <v>3.3</v>
      </c>
      <c r="K47" s="31">
        <v>3</v>
      </c>
      <c r="L47" s="32">
        <f>(IF(J47=0, "0.00",10-J47))+K47</f>
        <v>9.6999999999999993</v>
      </c>
      <c r="M47" s="33">
        <f>RANK(L47,$L$2:$L$999)</f>
        <v>17</v>
      </c>
      <c r="N47" s="17">
        <f>IFERROR((L47/'League Calculation'!H$3)*100, "")</f>
        <v>74.045801526717554</v>
      </c>
      <c r="O47" s="31"/>
      <c r="P47" s="31"/>
      <c r="Q47" s="32">
        <f>(IF(O47=0, "0.00",10-O47))+P47</f>
        <v>0</v>
      </c>
      <c r="R47" s="33">
        <f>RANK(Q47,$Q$2:$Q$999, 0)</f>
        <v>24</v>
      </c>
      <c r="S47" s="17">
        <f>IFERROR((Q47/'League Calculation'!I$3)*100, "")</f>
        <v>0</v>
      </c>
      <c r="T47" s="31">
        <v>0.85</v>
      </c>
      <c r="U47" s="31">
        <v>4.2</v>
      </c>
      <c r="V47" s="32">
        <f>(IF(T47=0, "0.00",10-T47))+U47</f>
        <v>13.350000000000001</v>
      </c>
      <c r="W47" s="33">
        <f>RANK(V47,$V$2:$V$999, 0)</f>
        <v>3</v>
      </c>
      <c r="X47" s="17">
        <f>IFERROR((V47/'League Calculation'!C$3)*100, "")</f>
        <v>98.523985239852408</v>
      </c>
      <c r="Y47" s="32">
        <f>E47+J47+O47+T47</f>
        <v>4.1499999999999995</v>
      </c>
      <c r="Z47" s="32">
        <f>F47+K47+P47+U47</f>
        <v>7.2</v>
      </c>
      <c r="AA47" s="32">
        <f>G47+L47+Q47+V47</f>
        <v>23.05</v>
      </c>
      <c r="AB47" s="33">
        <f>RANK(AA47,$AA$2:$AA$59999, 0)</f>
        <v>46</v>
      </c>
      <c r="AC47" s="17">
        <f>IFERROR((AA47/'League Calculation'!J$3)*100, "")</f>
        <v>59.999479397141883</v>
      </c>
    </row>
    <row r="48" spans="1:29" s="30" customFormat="1">
      <c r="A48" s="42" t="s">
        <v>97</v>
      </c>
      <c r="B48">
        <v>25</v>
      </c>
      <c r="C48" s="42" t="s">
        <v>262</v>
      </c>
      <c r="D48"/>
      <c r="E48" s="31">
        <v>2.5659999999999998</v>
      </c>
      <c r="F48" s="31">
        <v>2.9</v>
      </c>
      <c r="G48" s="32">
        <f>(IF(E48=0, "0.00",10-E48))+F48</f>
        <v>10.334</v>
      </c>
      <c r="H48" s="33">
        <f>RANK(G48, $G$2:$G$99, 0)</f>
        <v>41</v>
      </c>
      <c r="I48" s="17">
        <f>IFERROR((G48/'League Calculation'!B$3)*100, "")</f>
        <v>78.287878787878782</v>
      </c>
      <c r="J48" s="31">
        <v>0</v>
      </c>
      <c r="K48" s="31">
        <v>0</v>
      </c>
      <c r="L48" s="32">
        <f>(IF(J48=0, "0.00",10-J48))+K48</f>
        <v>0</v>
      </c>
      <c r="M48" s="33">
        <f>RANK(L48,$L$2:$L$999)</f>
        <v>29</v>
      </c>
      <c r="N48" s="17">
        <f>IFERROR((L48/'League Calculation'!H$3)*100, "")</f>
        <v>0</v>
      </c>
      <c r="O48" s="31"/>
      <c r="P48" s="31"/>
      <c r="Q48" s="32">
        <f>(IF(O48=0, "0.00",10-O48))+P48</f>
        <v>0</v>
      </c>
      <c r="R48" s="33">
        <f>RANK(Q48,$Q$2:$Q$999, 0)</f>
        <v>24</v>
      </c>
      <c r="S48" s="17">
        <f>IFERROR((Q48/'League Calculation'!I$3)*100, "")</f>
        <v>0</v>
      </c>
      <c r="T48" s="31">
        <v>1.1499999999999999</v>
      </c>
      <c r="U48" s="31">
        <v>3</v>
      </c>
      <c r="V48" s="32">
        <f>(IF(T48=0, "0.00",10-T48))+U48</f>
        <v>11.85</v>
      </c>
      <c r="W48" s="33">
        <f>RANK(V48,$V$2:$V$999, 0)</f>
        <v>27</v>
      </c>
      <c r="X48" s="17">
        <f>IFERROR((V48/'League Calculation'!C$3)*100, "")</f>
        <v>87.453874538745382</v>
      </c>
      <c r="Y48" s="32">
        <f>E48+J48+O48+T48</f>
        <v>3.7159999999999997</v>
      </c>
      <c r="Z48" s="32">
        <f>F48+K48+P48+U48</f>
        <v>5.9</v>
      </c>
      <c r="AA48" s="32">
        <f>G48+L48+Q48+V48</f>
        <v>22.183999999999997</v>
      </c>
      <c r="AB48" s="33">
        <f>RANK(AA48,$AA$2:$AA$59999, 0)</f>
        <v>47</v>
      </c>
      <c r="AC48" s="17">
        <f>IFERROR((AA48/'League Calculation'!J$3)*100, "")</f>
        <v>57.745269021526923</v>
      </c>
    </row>
    <row r="49" spans="1:29" s="30" customFormat="1">
      <c r="A49" s="42" t="s">
        <v>81</v>
      </c>
      <c r="B49">
        <v>6</v>
      </c>
      <c r="C49" s="42" t="s">
        <v>144</v>
      </c>
      <c r="D49"/>
      <c r="E49" s="31">
        <v>0</v>
      </c>
      <c r="F49" s="31">
        <v>0</v>
      </c>
      <c r="G49" s="32">
        <f>(IF(E49=0, "0.00",10-E49))+F49</f>
        <v>0</v>
      </c>
      <c r="H49" s="33">
        <f>RANK(G49, $G$2:$G$99, 0)</f>
        <v>47</v>
      </c>
      <c r="I49" s="17">
        <f>IFERROR((G49/'League Calculation'!B$3)*100, "")</f>
        <v>0</v>
      </c>
      <c r="J49" s="31">
        <v>4.8499999999999996</v>
      </c>
      <c r="K49" s="31">
        <v>1.9</v>
      </c>
      <c r="L49" s="32">
        <f>(IF(J49=0, "0.00",10-J49))+K49</f>
        <v>7.0500000000000007</v>
      </c>
      <c r="M49" s="33">
        <f>RANK(L49,$L$2:$L$999)</f>
        <v>27</v>
      </c>
      <c r="N49" s="17">
        <f>IFERROR((L49/'League Calculation'!H$3)*100, "")</f>
        <v>53.81679389312977</v>
      </c>
      <c r="O49" s="31"/>
      <c r="P49" s="31"/>
      <c r="Q49" s="32">
        <f>(IF(O49=0, "0.00",10-O49))+P49</f>
        <v>0</v>
      </c>
      <c r="R49" s="33">
        <f>RANK(Q49,$Q$2:$Q$999, 0)</f>
        <v>24</v>
      </c>
      <c r="S49" s="17">
        <f>IFERROR((Q49/'League Calculation'!I$3)*100, "")</f>
        <v>0</v>
      </c>
      <c r="T49" s="31">
        <v>1.2</v>
      </c>
      <c r="U49" s="31">
        <v>3</v>
      </c>
      <c r="V49" s="32">
        <f>(IF(T49=0, "0.00",10-T49))+U49</f>
        <v>11.8</v>
      </c>
      <c r="W49" s="33">
        <f>RANK(V49,$V$2:$V$999, 0)</f>
        <v>29</v>
      </c>
      <c r="X49" s="17">
        <f>IFERROR((V49/'League Calculation'!C$3)*100, "")</f>
        <v>87.084870848708491</v>
      </c>
      <c r="Y49" s="32">
        <f>E49+J49+O49+T49</f>
        <v>6.05</v>
      </c>
      <c r="Z49" s="32">
        <f>F49+K49+P49+U49</f>
        <v>4.9000000000000004</v>
      </c>
      <c r="AA49" s="32">
        <f>G49+L49+Q49+V49</f>
        <v>18.850000000000001</v>
      </c>
      <c r="AB49" s="33">
        <f>RANK(AA49,$AA$2:$AA$59999, 0)</f>
        <v>48</v>
      </c>
      <c r="AC49" s="17">
        <f>IFERROR((AA49/'League Calculation'!J$3)*100, "")</f>
        <v>49.066819376838382</v>
      </c>
    </row>
    <row r="50" spans="1:29" s="30" customFormat="1">
      <c r="A50" s="42" t="s">
        <v>81</v>
      </c>
      <c r="B50">
        <v>5</v>
      </c>
      <c r="C50" s="42" t="s">
        <v>146</v>
      </c>
      <c r="D50"/>
      <c r="E50" s="31">
        <v>2.633</v>
      </c>
      <c r="F50" s="31">
        <v>2.9</v>
      </c>
      <c r="G50" s="32">
        <f>(IF(E50=0, "0.00",10-E50))+F50</f>
        <v>10.266999999999999</v>
      </c>
      <c r="H50" s="33">
        <f>RANK(G50, $G$2:$G$99, 0)</f>
        <v>42</v>
      </c>
      <c r="I50" s="17">
        <f>IFERROR((G50/'League Calculation'!B$3)*100, "")</f>
        <v>77.780303030303031</v>
      </c>
      <c r="J50" s="31">
        <v>0</v>
      </c>
      <c r="K50" s="31">
        <v>0</v>
      </c>
      <c r="L50" s="32">
        <f>(IF(J50=0, "0.00",10-J50))+K50</f>
        <v>0</v>
      </c>
      <c r="M50" s="33">
        <f>RANK(L50,$L$2:$L$999)</f>
        <v>29</v>
      </c>
      <c r="N50" s="17">
        <f>IFERROR((L50/'League Calculation'!H$3)*100, "")</f>
        <v>0</v>
      </c>
      <c r="O50" s="31"/>
      <c r="P50" s="31"/>
      <c r="Q50" s="32">
        <f>(IF(O50=0, "0.00",10-O50))+P50</f>
        <v>0</v>
      </c>
      <c r="R50" s="33">
        <f>RANK(Q50,$Q$2:$Q$999, 0)</f>
        <v>24</v>
      </c>
      <c r="S50" s="17">
        <f>IFERROR((Q50/'League Calculation'!I$3)*100, "")</f>
        <v>0</v>
      </c>
      <c r="T50" s="31">
        <v>0</v>
      </c>
      <c r="U50" s="31">
        <v>0</v>
      </c>
      <c r="V50" s="32">
        <f>(IF(T50=0, "0.00",10-T50))+U50</f>
        <v>0</v>
      </c>
      <c r="W50" s="33">
        <f>RANK(V50,$V$2:$V$999, 0)</f>
        <v>44</v>
      </c>
      <c r="X50" s="17">
        <f>IFERROR((V50/'League Calculation'!C$3)*100, "")</f>
        <v>0</v>
      </c>
      <c r="Y50" s="32">
        <f>E50+J50+O50+T50</f>
        <v>2.633</v>
      </c>
      <c r="Z50" s="32">
        <f>F50+K50+P50+U50</f>
        <v>2.9</v>
      </c>
      <c r="AA50" s="32">
        <f>G50+L50+Q50+V50</f>
        <v>10.266999999999999</v>
      </c>
      <c r="AB50" s="33">
        <f>RANK(AA50,$AA$2:$AA$59999, 0)</f>
        <v>49</v>
      </c>
      <c r="AC50" s="17">
        <f>IFERROR((AA50/'League Calculation'!J$3)*100, "")</f>
        <v>26.725147721060988</v>
      </c>
    </row>
    <row r="51" spans="1:29" s="30" customFormat="1">
      <c r="A51" s="42" t="s">
        <v>69</v>
      </c>
      <c r="B51">
        <v>10</v>
      </c>
      <c r="C51" s="42" t="s">
        <v>154</v>
      </c>
      <c r="D51"/>
      <c r="E51" s="31">
        <v>0</v>
      </c>
      <c r="F51" s="31">
        <v>0</v>
      </c>
      <c r="G51" s="32">
        <f>(IF(E51=0, "0.00",10-E51))+F51</f>
        <v>0</v>
      </c>
      <c r="H51" s="33">
        <f>RANK(G51, $G$2:$G$99, 0)</f>
        <v>47</v>
      </c>
      <c r="I51" s="17">
        <f>IFERROR((G51/'League Calculation'!B$3)*100, "")</f>
        <v>0</v>
      </c>
      <c r="J51" s="31">
        <v>0</v>
      </c>
      <c r="K51" s="31">
        <v>0</v>
      </c>
      <c r="L51" s="32">
        <f>(IF(J51=0, "0.00",10-J51))+K51</f>
        <v>0</v>
      </c>
      <c r="M51" s="33">
        <f>RANK(L51,$L$2:$L$999)</f>
        <v>29</v>
      </c>
      <c r="N51" s="17">
        <f>IFERROR((L51/'League Calculation'!H$3)*100, "")</f>
        <v>0</v>
      </c>
      <c r="O51" s="31"/>
      <c r="P51" s="31"/>
      <c r="Q51" s="32">
        <f>(IF(O51=0, "0.00",10-O51))+P51</f>
        <v>0</v>
      </c>
      <c r="R51" s="33">
        <f>RANK(Q51,$Q$2:$Q$999, 0)</f>
        <v>24</v>
      </c>
      <c r="S51" s="17">
        <f>IFERROR((Q51/'League Calculation'!I$3)*100, "")</f>
        <v>0</v>
      </c>
      <c r="T51" s="31">
        <v>0</v>
      </c>
      <c r="U51" s="31">
        <v>0</v>
      </c>
      <c r="V51" s="32">
        <f>(IF(T51=0, "0.00",10-T51))+U51</f>
        <v>0</v>
      </c>
      <c r="W51" s="33">
        <f>RANK(V51,$V$2:$V$999, 0)</f>
        <v>44</v>
      </c>
      <c r="X51" s="17">
        <f>IFERROR((V51/'League Calculation'!C$3)*100, "")</f>
        <v>0</v>
      </c>
      <c r="Y51" s="32">
        <f>E51+J51+O51+T51</f>
        <v>0</v>
      </c>
      <c r="Z51" s="32">
        <f>F51+K51+P51+U51</f>
        <v>0</v>
      </c>
      <c r="AA51" s="32">
        <f>G51+L51+Q51+V51</f>
        <v>0</v>
      </c>
      <c r="AB51" s="33">
        <f>RANK(AA51,$AA$2:$AA$59999, 0)</f>
        <v>50</v>
      </c>
      <c r="AC51" s="17">
        <f>IFERROR((AA51/'League Calculation'!J$3)*100, "")</f>
        <v>0</v>
      </c>
    </row>
    <row r="52" spans="1:29" s="30" customFormat="1">
      <c r="A52" s="42" t="s">
        <v>71</v>
      </c>
      <c r="B52">
        <v>17</v>
      </c>
      <c r="C52" s="42" t="s">
        <v>140</v>
      </c>
      <c r="D52"/>
      <c r="E52" s="31">
        <v>0</v>
      </c>
      <c r="F52" s="31">
        <v>0</v>
      </c>
      <c r="G52" s="32">
        <f>(IF(E52=0, "0.00",10-E52))+F52</f>
        <v>0</v>
      </c>
      <c r="H52" s="33">
        <f>RANK(G52, $G$2:$G$99, 0)</f>
        <v>47</v>
      </c>
      <c r="I52" s="17">
        <f>IFERROR((G52/'League Calculation'!B$3)*100, "")</f>
        <v>0</v>
      </c>
      <c r="J52" s="31"/>
      <c r="K52" s="31"/>
      <c r="L52" s="32">
        <f>(IF(J52=0, "0.00",10-J52))+K52</f>
        <v>0</v>
      </c>
      <c r="M52" s="33">
        <f>RANK(L52,$L$2:$L$999)</f>
        <v>29</v>
      </c>
      <c r="N52" s="17">
        <f>IFERROR((L52/'League Calculation'!H$3)*100, "")</f>
        <v>0</v>
      </c>
      <c r="O52" s="31">
        <v>0</v>
      </c>
      <c r="P52" s="31">
        <v>0</v>
      </c>
      <c r="Q52" s="32">
        <f>(IF(O52=0, "0.00",10-O52))+P52</f>
        <v>0</v>
      </c>
      <c r="R52" s="33">
        <f>RANK(Q52,$Q$2:$Q$999, 0)</f>
        <v>24</v>
      </c>
      <c r="S52" s="17">
        <f>IFERROR((Q52/'League Calculation'!I$3)*100, "")</f>
        <v>0</v>
      </c>
      <c r="T52" s="31">
        <v>0</v>
      </c>
      <c r="U52" s="31">
        <v>0</v>
      </c>
      <c r="V52" s="32">
        <f>(IF(T52=0, "0.00",10-T52))+U52</f>
        <v>0</v>
      </c>
      <c r="W52" s="33">
        <f>RANK(V52,$V$2:$V$999, 0)</f>
        <v>44</v>
      </c>
      <c r="X52" s="17">
        <f>IFERROR((V52/'League Calculation'!C$3)*100, "")</f>
        <v>0</v>
      </c>
      <c r="Y52" s="32">
        <f>E52+J52+O52+T52</f>
        <v>0</v>
      </c>
      <c r="Z52" s="32">
        <f>F52+K52+P52+U52</f>
        <v>0</v>
      </c>
      <c r="AA52" s="32">
        <f>G52+L52+Q52+V52</f>
        <v>0</v>
      </c>
      <c r="AB52" s="33">
        <f>RANK(AA52,$AA$2:$AA$59999, 0)</f>
        <v>50</v>
      </c>
      <c r="AC52" s="17">
        <f>IFERROR((AA52/'League Calculation'!J$3)*100, "")</f>
        <v>0</v>
      </c>
    </row>
    <row r="53" spans="1:29" s="30" customFormat="1">
      <c r="A53" s="42" t="s">
        <v>71</v>
      </c>
      <c r="B53">
        <v>20</v>
      </c>
      <c r="C53" s="42" t="s">
        <v>261</v>
      </c>
      <c r="D53"/>
      <c r="E53" s="31">
        <v>0</v>
      </c>
      <c r="F53" s="31">
        <v>0</v>
      </c>
      <c r="G53" s="32">
        <f>(IF(E53=0, "0.00",10-E53))+F53</f>
        <v>0</v>
      </c>
      <c r="H53" s="33">
        <f>RANK(G53, $G$2:$G$99, 0)</f>
        <v>47</v>
      </c>
      <c r="I53" s="17">
        <f>IFERROR((G53/'League Calculation'!B$3)*100, "")</f>
        <v>0</v>
      </c>
      <c r="J53" s="31"/>
      <c r="K53" s="31"/>
      <c r="L53" s="32">
        <f>(IF(J53=0, "0.00",10-J53))+K53</f>
        <v>0</v>
      </c>
      <c r="M53" s="33">
        <f>RANK(L53,$L$2:$L$999)</f>
        <v>29</v>
      </c>
      <c r="N53" s="17">
        <f>IFERROR((L53/'League Calculation'!H$3)*100, "")</f>
        <v>0</v>
      </c>
      <c r="O53" s="31">
        <v>0</v>
      </c>
      <c r="P53" s="31">
        <v>0</v>
      </c>
      <c r="Q53" s="32">
        <f>(IF(O53=0, "0.00",10-O53))+P53</f>
        <v>0</v>
      </c>
      <c r="R53" s="33">
        <f>RANK(Q53,$Q$2:$Q$999, 0)</f>
        <v>24</v>
      </c>
      <c r="S53" s="17">
        <f>IFERROR((Q53/'League Calculation'!I$3)*100, "")</f>
        <v>0</v>
      </c>
      <c r="T53" s="31">
        <v>0</v>
      </c>
      <c r="U53" s="31">
        <v>0</v>
      </c>
      <c r="V53" s="32">
        <f>(IF(T53=0, "0.00",10-T53))+U53</f>
        <v>0</v>
      </c>
      <c r="W53" s="33">
        <f>RANK(V53,$V$2:$V$999, 0)</f>
        <v>44</v>
      </c>
      <c r="X53" s="17">
        <f>IFERROR((V53/'League Calculation'!C$3)*100, "")</f>
        <v>0</v>
      </c>
      <c r="Y53" s="32">
        <f>E53+J53+O53+T53</f>
        <v>0</v>
      </c>
      <c r="Z53" s="32">
        <f>F53+K53+P53+U53</f>
        <v>0</v>
      </c>
      <c r="AA53" s="32">
        <f>G53+L53+Q53+V53</f>
        <v>0</v>
      </c>
      <c r="AB53" s="33">
        <f>RANK(AA53,$AA$2:$AA$59999, 0)</f>
        <v>50</v>
      </c>
      <c r="AC53" s="17">
        <f>IFERROR((AA53/'League Calculation'!J$3)*100, "")</f>
        <v>0</v>
      </c>
    </row>
    <row r="54" spans="1:29" s="30" customFormat="1">
      <c r="A54" s="42" t="s">
        <v>98</v>
      </c>
      <c r="B54">
        <v>27</v>
      </c>
      <c r="C54" s="42" t="s">
        <v>151</v>
      </c>
      <c r="D54"/>
      <c r="E54" s="31">
        <v>0</v>
      </c>
      <c r="F54" s="31">
        <v>0</v>
      </c>
      <c r="G54" s="32">
        <f>(IF(E54=0, "0.00",10-E54))+F54</f>
        <v>0</v>
      </c>
      <c r="H54" s="33">
        <f>RANK(G54, $G$2:$G$99, 0)</f>
        <v>47</v>
      </c>
      <c r="I54" s="17">
        <f>IFERROR((G54/'League Calculation'!B$3)*100, "")</f>
        <v>0</v>
      </c>
      <c r="J54" s="31">
        <v>0</v>
      </c>
      <c r="K54" s="31">
        <v>0</v>
      </c>
      <c r="L54" s="32">
        <f>(IF(J54=0, "0.00",10-J54))+K54</f>
        <v>0</v>
      </c>
      <c r="M54" s="33">
        <f>RANK(L54,$L$2:$L$999)</f>
        <v>29</v>
      </c>
      <c r="N54" s="17">
        <f>IFERROR((L54/'League Calculation'!H$3)*100, "")</f>
        <v>0</v>
      </c>
      <c r="O54" s="31"/>
      <c r="P54" s="31"/>
      <c r="Q54" s="32">
        <f>(IF(O54=0, "0.00",10-O54))+P54</f>
        <v>0</v>
      </c>
      <c r="R54" s="33">
        <f>RANK(Q54,$Q$2:$Q$999, 0)</f>
        <v>24</v>
      </c>
      <c r="S54" s="17">
        <f>IFERROR((Q54/'League Calculation'!I$3)*100, "")</f>
        <v>0</v>
      </c>
      <c r="T54" s="31">
        <v>0</v>
      </c>
      <c r="U54" s="31">
        <v>0</v>
      </c>
      <c r="V54" s="32">
        <f>(IF(T54=0, "0.00",10-T54))+U54</f>
        <v>0</v>
      </c>
      <c r="W54" s="33">
        <f>RANK(V54,$V$2:$V$999, 0)</f>
        <v>44</v>
      </c>
      <c r="X54" s="17">
        <f>IFERROR((V54/'League Calculation'!C$3)*100, "")</f>
        <v>0</v>
      </c>
      <c r="Y54" s="32">
        <f>E54+J54+O54+T54</f>
        <v>0</v>
      </c>
      <c r="Z54" s="32">
        <f>F54+K54+P54+U54</f>
        <v>0</v>
      </c>
      <c r="AA54" s="32">
        <f>G54+L54+Q54+V54</f>
        <v>0</v>
      </c>
      <c r="AB54" s="33">
        <f>RANK(AA54,$AA$2:$AA$59999, 0)</f>
        <v>50</v>
      </c>
      <c r="AC54" s="17">
        <f>IFERROR((AA54/'League Calculation'!J$3)*100, "")</f>
        <v>0</v>
      </c>
    </row>
    <row r="55" spans="1:29">
      <c r="A55" s="42" t="s">
        <v>81</v>
      </c>
      <c r="B55">
        <v>35</v>
      </c>
      <c r="C55" s="42" t="s">
        <v>263</v>
      </c>
      <c r="D55"/>
      <c r="E55" s="31">
        <v>0</v>
      </c>
      <c r="F55" s="31">
        <v>0</v>
      </c>
      <c r="G55" s="32">
        <f>(IF(E55=0, "0.00",10-E55))+F55</f>
        <v>0</v>
      </c>
      <c r="H55" s="33">
        <f>RANK(G55, $G$2:$G$99, 0)</f>
        <v>47</v>
      </c>
      <c r="I55" s="17">
        <f>IFERROR((G55/'League Calculation'!B$3)*100, "")</f>
        <v>0</v>
      </c>
      <c r="J55" s="31"/>
      <c r="K55" s="31"/>
      <c r="L55" s="32">
        <f>(IF(J55=0, "0.00",10-J55))+K55</f>
        <v>0</v>
      </c>
      <c r="M55" s="33">
        <f>RANK(L55,$L$2:$L$999)</f>
        <v>29</v>
      </c>
      <c r="N55" s="17">
        <f>IFERROR((L55/'League Calculation'!H$3)*100, "")</f>
        <v>0</v>
      </c>
      <c r="O55" s="31">
        <v>0</v>
      </c>
      <c r="P55" s="31">
        <v>0</v>
      </c>
      <c r="Q55" s="32">
        <f>(IF(O55=0, "0.00",10-O55))+P55</f>
        <v>0</v>
      </c>
      <c r="R55" s="33">
        <f>RANK(Q55,$Q$2:$Q$999, 0)</f>
        <v>24</v>
      </c>
      <c r="S55" s="17">
        <f>IFERROR((Q55/'League Calculation'!I$3)*100, "")</f>
        <v>0</v>
      </c>
      <c r="T55" s="31">
        <v>0</v>
      </c>
      <c r="U55" s="31">
        <v>0</v>
      </c>
      <c r="V55" s="32">
        <f>(IF(T55=0, "0.00",10-T55))+U55</f>
        <v>0</v>
      </c>
      <c r="W55" s="33">
        <f>RANK(V55,$V$2:$V$999, 0)</f>
        <v>44</v>
      </c>
      <c r="X55" s="17">
        <f>IFERROR((V55/'League Calculation'!C$3)*100, "")</f>
        <v>0</v>
      </c>
      <c r="Y55" s="32">
        <f>E55+J55+O55+T55</f>
        <v>0</v>
      </c>
      <c r="Z55" s="32">
        <f>F55+K55+P55+U55</f>
        <v>0</v>
      </c>
      <c r="AA55" s="32">
        <f>G55+L55+Q55+V55</f>
        <v>0</v>
      </c>
      <c r="AB55" s="33">
        <f>RANK(AA55,$AA$2:$AA$59999, 0)</f>
        <v>50</v>
      </c>
      <c r="AC55" s="17">
        <f>IFERROR((AA55/'League Calculation'!J$3)*100, "")</f>
        <v>0</v>
      </c>
    </row>
    <row r="56" spans="1:29">
      <c r="A56" s="42" t="s">
        <v>69</v>
      </c>
      <c r="B56">
        <v>38</v>
      </c>
      <c r="C56" s="42" t="s">
        <v>265</v>
      </c>
      <c r="D56"/>
      <c r="E56" s="31">
        <v>0</v>
      </c>
      <c r="F56" s="31">
        <v>0</v>
      </c>
      <c r="G56" s="32">
        <f>(IF(E56=0, "0.00",10-E56))+F56</f>
        <v>0</v>
      </c>
      <c r="H56" s="33">
        <f>RANK(G56, $G$2:$G$99, 0)</f>
        <v>47</v>
      </c>
      <c r="I56" s="17">
        <f>IFERROR((G56/'League Calculation'!B$3)*100, "")</f>
        <v>0</v>
      </c>
      <c r="J56" s="31"/>
      <c r="K56" s="31"/>
      <c r="L56" s="32">
        <f>(IF(J56=0, "0.00",10-J56))+K56</f>
        <v>0</v>
      </c>
      <c r="M56" s="33">
        <f>RANK(L56,$L$2:$L$999)</f>
        <v>29</v>
      </c>
      <c r="N56" s="17">
        <f>IFERROR((L56/'League Calculation'!H$3)*100, "")</f>
        <v>0</v>
      </c>
      <c r="O56" s="31">
        <v>0</v>
      </c>
      <c r="P56" s="31">
        <v>0</v>
      </c>
      <c r="Q56" s="32">
        <f>(IF(O56=0, "0.00",10-O56))+P56</f>
        <v>0</v>
      </c>
      <c r="R56" s="33">
        <f>RANK(Q56,$Q$2:$Q$999, 0)</f>
        <v>24</v>
      </c>
      <c r="S56" s="17">
        <f>IFERROR((Q56/'League Calculation'!I$3)*100, "")</f>
        <v>0</v>
      </c>
      <c r="T56" s="31">
        <v>0</v>
      </c>
      <c r="U56" s="31">
        <v>0</v>
      </c>
      <c r="V56" s="32">
        <f>(IF(T56=0, "0.00",10-T56))+U56</f>
        <v>0</v>
      </c>
      <c r="W56" s="33">
        <f>RANK(V56,$V$2:$V$999, 0)</f>
        <v>44</v>
      </c>
      <c r="X56" s="17">
        <f>IFERROR((V56/'League Calculation'!C$3)*100, "")</f>
        <v>0</v>
      </c>
      <c r="Y56" s="32">
        <f>E56+J56+O56+T56</f>
        <v>0</v>
      </c>
      <c r="Z56" s="32">
        <f>F56+K56+P56+U56</f>
        <v>0</v>
      </c>
      <c r="AA56" s="32">
        <f>G56+L56+Q56+V56</f>
        <v>0</v>
      </c>
      <c r="AB56" s="33">
        <f>RANK(AA56,$AA$2:$AA$59999, 0)</f>
        <v>50</v>
      </c>
      <c r="AC56" s="17">
        <f>IFERROR((AA56/'League Calculation'!J$3)*100, "")</f>
        <v>0</v>
      </c>
    </row>
    <row r="57" spans="1:29">
      <c r="A57" s="42" t="s">
        <v>69</v>
      </c>
      <c r="B57">
        <v>44</v>
      </c>
      <c r="C57" s="42" t="s">
        <v>268</v>
      </c>
      <c r="D57"/>
      <c r="E57" s="31">
        <v>0</v>
      </c>
      <c r="F57" s="31">
        <v>0</v>
      </c>
      <c r="G57" s="32">
        <f>(IF(E57=0, "0.00",10-E57))+F57</f>
        <v>0</v>
      </c>
      <c r="H57" s="33">
        <f>RANK(G57, $G$2:$G$99, 0)</f>
        <v>47</v>
      </c>
      <c r="I57" s="17">
        <f>IFERROR((G57/'League Calculation'!B$3)*100, "")</f>
        <v>0</v>
      </c>
      <c r="J57" s="31"/>
      <c r="K57" s="31"/>
      <c r="L57" s="32">
        <f>(IF(J57=0, "0.00",10-J57))+K57</f>
        <v>0</v>
      </c>
      <c r="M57" s="33">
        <f>RANK(L57,$L$2:$L$999)</f>
        <v>29</v>
      </c>
      <c r="N57" s="17">
        <f>IFERROR((L57/'League Calculation'!H$3)*100, "")</f>
        <v>0</v>
      </c>
      <c r="O57" s="31">
        <v>0</v>
      </c>
      <c r="P57" s="31">
        <v>0</v>
      </c>
      <c r="Q57" s="32">
        <f>(IF(O57=0, "0.00",10-O57))+P57</f>
        <v>0</v>
      </c>
      <c r="R57" s="33">
        <f>RANK(Q57,$Q$2:$Q$999, 0)</f>
        <v>24</v>
      </c>
      <c r="S57" s="17">
        <f>IFERROR((Q57/'League Calculation'!I$3)*100, "")</f>
        <v>0</v>
      </c>
      <c r="T57" s="31">
        <v>0</v>
      </c>
      <c r="U57" s="31">
        <v>0</v>
      </c>
      <c r="V57" s="32">
        <f>(IF(T57=0, "0.00",10-T57))+U57</f>
        <v>0</v>
      </c>
      <c r="W57" s="33">
        <f>RANK(V57,$V$2:$V$999, 0)</f>
        <v>44</v>
      </c>
      <c r="X57" s="17">
        <f>IFERROR((V57/'League Calculation'!C$3)*100, "")</f>
        <v>0</v>
      </c>
      <c r="Y57" s="32">
        <f>E57+J57+O57+T57</f>
        <v>0</v>
      </c>
      <c r="Z57" s="32">
        <f>F57+K57+P57+U57</f>
        <v>0</v>
      </c>
      <c r="AA57" s="32">
        <f>G57+L57+Q57+V57</f>
        <v>0</v>
      </c>
      <c r="AB57" s="33">
        <f>RANK(AA57,$AA$2:$AA$59999, 0)</f>
        <v>50</v>
      </c>
      <c r="AC57" s="17">
        <f>IFERROR((AA57/'League Calculation'!J$3)*100, "")</f>
        <v>0</v>
      </c>
    </row>
    <row r="58" spans="1:29">
      <c r="A58" s="42" t="s">
        <v>69</v>
      </c>
      <c r="B58">
        <v>48</v>
      </c>
      <c r="C58" s="42" t="s">
        <v>269</v>
      </c>
      <c r="D58"/>
      <c r="E58" s="31">
        <v>0</v>
      </c>
      <c r="F58" s="31">
        <v>0</v>
      </c>
      <c r="G58" s="32">
        <f>(IF(E58=0, "0.00",10-E58))+F58</f>
        <v>0</v>
      </c>
      <c r="H58" s="33">
        <f>RANK(G58, $G$2:$G$99, 0)</f>
        <v>47</v>
      </c>
      <c r="I58" s="17">
        <f>IFERROR((G58/'League Calculation'!B$3)*100, "")</f>
        <v>0</v>
      </c>
      <c r="J58" s="31">
        <v>0</v>
      </c>
      <c r="K58" s="31">
        <v>0</v>
      </c>
      <c r="L58" s="32">
        <f>(IF(J58=0, "0.00",10-J58))+K58</f>
        <v>0</v>
      </c>
      <c r="M58" s="33">
        <f>RANK(L58,$L$2:$L$999)</f>
        <v>29</v>
      </c>
      <c r="N58" s="17">
        <f>IFERROR((L58/'League Calculation'!H$3)*100, "")</f>
        <v>0</v>
      </c>
      <c r="O58" s="31">
        <v>0</v>
      </c>
      <c r="P58" s="31">
        <v>0</v>
      </c>
      <c r="Q58" s="32">
        <f>(IF(O58=0, "0.00",10-O58))+P58</f>
        <v>0</v>
      </c>
      <c r="R58" s="33">
        <f>RANK(Q58,$Q$2:$Q$999, 0)</f>
        <v>24</v>
      </c>
      <c r="S58" s="17">
        <f>IFERROR((Q58/'League Calculation'!I$3)*100, "")</f>
        <v>0</v>
      </c>
      <c r="T58" s="31"/>
      <c r="U58" s="31"/>
      <c r="V58" s="32">
        <f>(IF(T58=0, "0.00",10-T58))+U58</f>
        <v>0</v>
      </c>
      <c r="W58" s="33">
        <f>RANK(V58,$V$2:$V$999, 0)</f>
        <v>44</v>
      </c>
      <c r="X58" s="17">
        <f>IFERROR((V58/'League Calculation'!C$3)*100, "")</f>
        <v>0</v>
      </c>
      <c r="Y58" s="32">
        <f>E58+J58+O58+T58</f>
        <v>0</v>
      </c>
      <c r="Z58" s="32">
        <f>F58+K58+P58+U58</f>
        <v>0</v>
      </c>
      <c r="AA58" s="32">
        <f>G58+L58+Q58+V58</f>
        <v>0</v>
      </c>
      <c r="AB58" s="33">
        <f>RANK(AA58,$AA$2:$AA$59999, 0)</f>
        <v>50</v>
      </c>
      <c r="AC58" s="17">
        <f>IFERROR((AA58/'League Calculation'!J$3)*100, "")</f>
        <v>0</v>
      </c>
    </row>
    <row r="59" spans="1:29">
      <c r="A59" s="42" t="s">
        <v>98</v>
      </c>
      <c r="B59">
        <v>56</v>
      </c>
      <c r="C59" s="42" t="s">
        <v>157</v>
      </c>
      <c r="D59"/>
      <c r="E59" s="5">
        <v>0</v>
      </c>
      <c r="F59" s="5">
        <v>0</v>
      </c>
      <c r="G59" s="32">
        <f>(IF(E59=0, "0.00",10-E59))+F59</f>
        <v>0</v>
      </c>
      <c r="H59" s="33">
        <f>RANK(G59, $G$2:$G$99, 0)</f>
        <v>47</v>
      </c>
      <c r="I59" s="17">
        <f>IFERROR((G59/'League Calculation'!B$3)*100, "")</f>
        <v>0</v>
      </c>
      <c r="J59" s="7">
        <v>0</v>
      </c>
      <c r="K59" s="7">
        <v>0</v>
      </c>
      <c r="L59" s="32">
        <f>(IF(J59=0, "0.00",10-J59))+K59</f>
        <v>0</v>
      </c>
      <c r="M59" s="33">
        <f>RANK(L59,$L$2:$L$999)</f>
        <v>29</v>
      </c>
      <c r="N59" s="17">
        <f>IFERROR((L59/'League Calculation'!H$3)*100, "")</f>
        <v>0</v>
      </c>
      <c r="Q59" s="32">
        <f>(IF(O59=0, "0.00",10-O59))+P59</f>
        <v>0</v>
      </c>
      <c r="R59" s="33">
        <f>RANK(Q59,$Q$2:$Q$999, 0)</f>
        <v>24</v>
      </c>
      <c r="S59" s="17">
        <f>IFERROR((Q59/'League Calculation'!I$3)*100, "")</f>
        <v>0</v>
      </c>
      <c r="T59" s="7">
        <v>0</v>
      </c>
      <c r="U59" s="7">
        <v>0</v>
      </c>
      <c r="V59" s="32">
        <f>(IF(T59=0, "0.00",10-T59))+U59</f>
        <v>0</v>
      </c>
      <c r="W59" s="33">
        <f>RANK(V59,$V$2:$V$999, 0)</f>
        <v>44</v>
      </c>
      <c r="X59" s="17">
        <f>IFERROR((V59/'League Calculation'!C$3)*100, "")</f>
        <v>0</v>
      </c>
      <c r="Y59" s="32">
        <f>E59+J59+O59+T59</f>
        <v>0</v>
      </c>
      <c r="Z59" s="32">
        <f>F59+K59+P59+U59</f>
        <v>0</v>
      </c>
      <c r="AA59" s="32">
        <f>G59+L59+Q59+V59</f>
        <v>0</v>
      </c>
      <c r="AB59" s="33">
        <f>RANK(AA59,$AA$2:$AA$59999, 0)</f>
        <v>50</v>
      </c>
      <c r="AC59" s="17">
        <f>IFERROR((AA59/'League Calculation'!J$3)*100, "")</f>
        <v>0</v>
      </c>
    </row>
    <row r="1048575" spans="8:9">
      <c r="H1048575" s="11">
        <f>SUM(H5)</f>
        <v>7</v>
      </c>
      <c r="I1048575" s="18">
        <f>SUM(I2:I1048574)</f>
        <v>3989.871212121212</v>
      </c>
    </row>
  </sheetData>
  <sheetProtection sheet="1" objects="1" scenarios="1" selectLockedCells="1"/>
  <autoFilter ref="A1:A1048575" xr:uid="{55FEE9BC-DEA0-9A4B-98C9-4380F0F0B126}"/>
  <sortState xmlns:xlrd2="http://schemas.microsoft.com/office/spreadsheetml/2017/richdata2" ref="A2:AC59">
    <sortCondition ref="AB2:AB59"/>
  </sortState>
  <conditionalFormatting sqref="H1:H1048576 M1:M1048576 R1:R1048576 AB1:AB1048576 W1:W1048576">
    <cfRule type="cellIs" dxfId="8" priority="13" operator="equal">
      <formula>3</formula>
    </cfRule>
    <cfRule type="cellIs" dxfId="7" priority="14" operator="equal">
      <formula>2</formula>
    </cfRule>
    <cfRule type="cellIs" dxfId="6" priority="15" operator="equal">
      <formula>1</formula>
    </cfRule>
  </conditionalFormatting>
  <dataValidations count="1">
    <dataValidation type="list" allowBlank="1" showInputMessage="1" showErrorMessage="1" sqref="D2:D1048576" xr:uid="{E750E870-D56B-0F41-AC91-400FB394F5BE}">
      <formula1>"Yes"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B80C64-A29A-B946-94AE-A18DE9482D00}">
  <dimension ref="A1:AC1048563"/>
  <sheetViews>
    <sheetView zoomScale="75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K28" sqref="K28"/>
    </sheetView>
  </sheetViews>
  <sheetFormatPr defaultColWidth="10.875" defaultRowHeight="15.75"/>
  <cols>
    <col min="1" max="1" width="33.125" style="5" bestFit="1" customWidth="1"/>
    <col min="2" max="2" width="8" style="5" customWidth="1"/>
    <col min="3" max="3" width="25" style="5" bestFit="1" customWidth="1"/>
    <col min="4" max="4" width="4.875" style="5" bestFit="1" customWidth="1"/>
    <col min="5" max="5" width="11.625" style="5" customWidth="1"/>
    <col min="6" max="6" width="12.125" style="5" customWidth="1"/>
    <col min="7" max="7" width="10.875" style="10"/>
    <col min="8" max="8" width="10.875" style="11"/>
    <col min="9" max="9" width="10.875" style="18"/>
    <col min="10" max="11" width="10.875" style="7"/>
    <col min="12" max="12" width="10.875" style="10"/>
    <col min="13" max="13" width="10.875" style="11"/>
    <col min="14" max="14" width="10.875" style="18"/>
    <col min="15" max="16" width="10.875" style="7"/>
    <col min="17" max="17" width="10.875" style="10"/>
    <col min="18" max="18" width="10.875" style="11"/>
    <col min="19" max="19" width="10.875" style="18"/>
    <col min="20" max="21" width="10.875" style="7"/>
    <col min="22" max="22" width="10.875" style="10"/>
    <col min="23" max="23" width="10.875" style="11"/>
    <col min="24" max="24" width="10.875" style="18"/>
    <col min="25" max="27" width="10.875" style="10"/>
    <col min="28" max="28" width="10.875" style="11"/>
    <col min="29" max="29" width="10.875" style="18"/>
    <col min="30" max="16384" width="10.875" style="5"/>
  </cols>
  <sheetData>
    <row r="1" spans="1:29" s="4" customFormat="1" ht="115.5">
      <c r="A1" s="4" t="s">
        <v>0</v>
      </c>
      <c r="B1" s="4" t="s">
        <v>30</v>
      </c>
      <c r="C1" s="4" t="s">
        <v>1</v>
      </c>
      <c r="D1" s="4" t="s">
        <v>27</v>
      </c>
      <c r="E1" s="4" t="s">
        <v>65</v>
      </c>
      <c r="F1" s="4" t="s">
        <v>29</v>
      </c>
      <c r="G1" s="12" t="s">
        <v>28</v>
      </c>
      <c r="H1" s="13" t="s">
        <v>230</v>
      </c>
      <c r="I1" s="16" t="s">
        <v>3</v>
      </c>
      <c r="J1" s="6" t="s">
        <v>67</v>
      </c>
      <c r="K1" s="6" t="s">
        <v>44</v>
      </c>
      <c r="L1" s="12" t="s">
        <v>45</v>
      </c>
      <c r="M1" s="13" t="s">
        <v>230</v>
      </c>
      <c r="N1" s="16" t="s">
        <v>23</v>
      </c>
      <c r="O1" s="6" t="s">
        <v>68</v>
      </c>
      <c r="P1" s="6" t="s">
        <v>46</v>
      </c>
      <c r="Q1" s="12" t="s">
        <v>47</v>
      </c>
      <c r="R1" s="13" t="s">
        <v>230</v>
      </c>
      <c r="S1" s="16" t="s">
        <v>24</v>
      </c>
      <c r="T1" s="6" t="s">
        <v>64</v>
      </c>
      <c r="U1" s="6" t="s">
        <v>35</v>
      </c>
      <c r="V1" s="12" t="s">
        <v>36</v>
      </c>
      <c r="W1" s="13" t="s">
        <v>230</v>
      </c>
      <c r="X1" s="16" t="s">
        <v>9</v>
      </c>
      <c r="Y1" s="12" t="s">
        <v>63</v>
      </c>
      <c r="Z1" s="12" t="s">
        <v>41</v>
      </c>
      <c r="AA1" s="12" t="s">
        <v>43</v>
      </c>
      <c r="AB1" s="13" t="s">
        <v>230</v>
      </c>
      <c r="AC1" s="16" t="s">
        <v>42</v>
      </c>
    </row>
    <row r="2" spans="1:29" s="48" customFormat="1">
      <c r="A2" s="43" t="s">
        <v>69</v>
      </c>
      <c r="B2" s="44">
        <v>20</v>
      </c>
      <c r="C2" s="43" t="s">
        <v>276</v>
      </c>
      <c r="D2" s="44"/>
      <c r="E2" s="48">
        <v>1.5</v>
      </c>
      <c r="F2" s="48">
        <v>3.6</v>
      </c>
      <c r="G2" s="46">
        <f>(IF(E2=0, "0.00",10-E2))+F2</f>
        <v>12.1</v>
      </c>
      <c r="H2" s="47">
        <f>RANK(G2, $G$2:$G$87, 0)</f>
        <v>2</v>
      </c>
      <c r="I2" s="49">
        <f>IFERROR((G2/'League Calculation'!B$7)*100, "")</f>
        <v>98.373983739837399</v>
      </c>
      <c r="J2" s="45">
        <v>2.4</v>
      </c>
      <c r="K2" s="45">
        <v>3</v>
      </c>
      <c r="L2" s="46">
        <f>(IF(J2=0, "0.00",10-J2))+K2</f>
        <v>10.6</v>
      </c>
      <c r="M2" s="47">
        <f>RANK(L2,$L$2:$L$987)</f>
        <v>2</v>
      </c>
      <c r="N2" s="49">
        <f>IFERROR((L2/'League Calculation'!H$7)*100, "")</f>
        <v>99.065420560747668</v>
      </c>
      <c r="O2" s="45"/>
      <c r="P2" s="45"/>
      <c r="Q2" s="46">
        <f>(IF(O2=0, "0.00",10-O2))+P2</f>
        <v>0</v>
      </c>
      <c r="R2" s="47">
        <f>RANK(Q2,$Q$2:$Q$987, 0)</f>
        <v>11</v>
      </c>
      <c r="S2" s="49">
        <f>IFERROR((Q2/'League Calculation'!I$7)*100, "")</f>
        <v>0</v>
      </c>
      <c r="T2" s="45">
        <v>1.1000000000000001</v>
      </c>
      <c r="U2" s="45">
        <v>1</v>
      </c>
      <c r="V2" s="46">
        <f>(IF(T2=0, "0.00",10-T2))+U2</f>
        <v>9.9</v>
      </c>
      <c r="W2" s="47">
        <f>RANK(V2,$V$2:$V$987, 0)</f>
        <v>3</v>
      </c>
      <c r="X2" s="49">
        <f>IFERROR((V2/'League Calculation'!C$7)*100, "")</f>
        <v>98.019801980198025</v>
      </c>
      <c r="Y2" s="46">
        <f>E2+J2+O2+T2</f>
        <v>5</v>
      </c>
      <c r="Z2" s="46">
        <f>F2+K2+P2+U2</f>
        <v>7.6</v>
      </c>
      <c r="AA2" s="46">
        <f>G2+L2+Q2+V2</f>
        <v>32.6</v>
      </c>
      <c r="AB2" s="47">
        <f>RANK(AA2,$AA$2:$AA$59987, 0)</f>
        <v>1</v>
      </c>
      <c r="AC2" s="49">
        <f>IFERROR((AA2/'League Calculation'!J$7)*100, "")</f>
        <v>100</v>
      </c>
    </row>
    <row r="3" spans="1:29" s="37" customFormat="1">
      <c r="A3" s="42" t="s">
        <v>173</v>
      </c>
      <c r="B3">
        <v>21</v>
      </c>
      <c r="C3" s="42" t="s">
        <v>189</v>
      </c>
      <c r="D3"/>
      <c r="E3" s="30">
        <v>2.0659999999999998</v>
      </c>
      <c r="F3" s="30">
        <v>3.5</v>
      </c>
      <c r="G3" s="32">
        <f>(IF(E3=0, "0.00",10-E3))+F3</f>
        <v>11.434000000000001</v>
      </c>
      <c r="H3" s="33">
        <f>RANK(G3, $G$2:$G$87, 0)</f>
        <v>10</v>
      </c>
      <c r="I3" s="17">
        <f>IFERROR((G3/'League Calculation'!B$7)*100, "")</f>
        <v>92.959349593495958</v>
      </c>
      <c r="J3" s="31">
        <v>2.1</v>
      </c>
      <c r="K3" s="31">
        <v>2.8</v>
      </c>
      <c r="L3" s="32">
        <f>(IF(J3=0, "0.00",10-J3))+K3</f>
        <v>10.7</v>
      </c>
      <c r="M3" s="33">
        <f>RANK(L3,$L$2:$L$987)</f>
        <v>1</v>
      </c>
      <c r="N3" s="17">
        <f>IFERROR((L3/'League Calculation'!H$7)*100, "")</f>
        <v>100</v>
      </c>
      <c r="O3" s="31"/>
      <c r="P3" s="31"/>
      <c r="Q3" s="32">
        <f>(IF(O3=0, "0.00",10-O3))+P3</f>
        <v>0</v>
      </c>
      <c r="R3" s="33">
        <f>RANK(Q3,$Q$2:$Q$987, 0)</f>
        <v>11</v>
      </c>
      <c r="S3" s="17">
        <f>IFERROR((Q3/'League Calculation'!I$7)*100, "")</f>
        <v>0</v>
      </c>
      <c r="T3" s="31">
        <v>1.1000000000000001</v>
      </c>
      <c r="U3" s="31">
        <v>1</v>
      </c>
      <c r="V3" s="32">
        <f>(IF(T3=0, "0.00",10-T3))+U3</f>
        <v>9.9</v>
      </c>
      <c r="W3" s="33">
        <f>RANK(V3,$V$2:$V$987, 0)</f>
        <v>3</v>
      </c>
      <c r="X3" s="17">
        <f>IFERROR((V3/'League Calculation'!C$7)*100, "")</f>
        <v>98.019801980198025</v>
      </c>
      <c r="Y3" s="32">
        <f>E3+J3+O3+T3</f>
        <v>5.266</v>
      </c>
      <c r="Z3" s="32">
        <f>F3+K3+P3+U3</f>
        <v>7.3</v>
      </c>
      <c r="AA3" s="32">
        <f>G3+L3+Q3+V3</f>
        <v>32.033999999999999</v>
      </c>
      <c r="AB3" s="33">
        <f>RANK(AA3,$AA$2:$AA$59987, 0)</f>
        <v>2</v>
      </c>
      <c r="AC3" s="17">
        <f>IFERROR((AA3/'League Calculation'!J$7)*100, "")</f>
        <v>98.263803680981582</v>
      </c>
    </row>
    <row r="4" spans="1:29" s="37" customFormat="1">
      <c r="A4" s="42" t="s">
        <v>71</v>
      </c>
      <c r="B4">
        <v>34</v>
      </c>
      <c r="C4" s="42" t="s">
        <v>200</v>
      </c>
      <c r="D4"/>
      <c r="E4" s="30">
        <v>1.5329999999999999</v>
      </c>
      <c r="F4" s="30">
        <v>3.4</v>
      </c>
      <c r="G4" s="32">
        <f>(IF(E4=0, "0.00",10-E4))+F4</f>
        <v>11.867000000000001</v>
      </c>
      <c r="H4" s="33">
        <f>RANK(G4, $G$2:$G$87, 0)</f>
        <v>7</v>
      </c>
      <c r="I4" s="17">
        <f>IFERROR((G4/'League Calculation'!B$7)*100, "")</f>
        <v>96.479674796747986</v>
      </c>
      <c r="J4" s="31"/>
      <c r="K4" s="31"/>
      <c r="L4" s="32">
        <f>(IF(J4=0, "0.00",10-J4))+K4</f>
        <v>0</v>
      </c>
      <c r="M4" s="33">
        <f>RANK(L4,$L$2:$L$987)</f>
        <v>24</v>
      </c>
      <c r="N4" s="17">
        <f>IFERROR((L4/'League Calculation'!H$7)*100, "")</f>
        <v>0</v>
      </c>
      <c r="O4" s="31">
        <v>1.85</v>
      </c>
      <c r="P4" s="31">
        <v>2.7</v>
      </c>
      <c r="Q4" s="32">
        <f>(IF(O4=0, "0.00",10-O4))+P4</f>
        <v>10.850000000000001</v>
      </c>
      <c r="R4" s="33">
        <f>RANK(Q4,$Q$2:$Q$987, 0)</f>
        <v>1</v>
      </c>
      <c r="S4" s="17">
        <f>IFERROR((Q4/'League Calculation'!I$7)*100, "")</f>
        <v>100</v>
      </c>
      <c r="T4" s="31">
        <v>1.7</v>
      </c>
      <c r="U4" s="31">
        <v>1</v>
      </c>
      <c r="V4" s="32">
        <f>(IF(T4=0, "0.00",10-T4))+U4</f>
        <v>9.3000000000000007</v>
      </c>
      <c r="W4" s="33">
        <f>RANK(V4,$V$2:$V$987, 0)</f>
        <v>14</v>
      </c>
      <c r="X4" s="17">
        <f>IFERROR((V4/'League Calculation'!C$7)*100, "")</f>
        <v>92.079207920792101</v>
      </c>
      <c r="Y4" s="32">
        <f>E4+J4+O4+T4</f>
        <v>5.0830000000000002</v>
      </c>
      <c r="Z4" s="32">
        <f>F4+K4+P4+U4</f>
        <v>7.1</v>
      </c>
      <c r="AA4" s="32">
        <f>G4+L4+Q4+V4</f>
        <v>32.017000000000003</v>
      </c>
      <c r="AB4" s="33">
        <f>RANK(AA4,$AA$2:$AA$59987, 0)</f>
        <v>3</v>
      </c>
      <c r="AC4" s="17">
        <f>IFERROR((AA4/'League Calculation'!J$7)*100, "")</f>
        <v>98.211656441717793</v>
      </c>
    </row>
    <row r="5" spans="1:29" s="37" customFormat="1">
      <c r="A5" s="42" t="s">
        <v>82</v>
      </c>
      <c r="B5">
        <v>15</v>
      </c>
      <c r="C5" s="42" t="s">
        <v>178</v>
      </c>
      <c r="D5"/>
      <c r="E5" s="30">
        <v>1.766</v>
      </c>
      <c r="F5" s="30">
        <v>3.2</v>
      </c>
      <c r="G5" s="32">
        <f>(IF(E5=0, "0.00",10-E5))+F5</f>
        <v>11.434000000000001</v>
      </c>
      <c r="H5" s="33">
        <f>RANK(G5, $G$2:$G$87, 0)</f>
        <v>10</v>
      </c>
      <c r="I5" s="17">
        <f>IFERROR((G5/'League Calculation'!B$7)*100, "")</f>
        <v>92.959349593495958</v>
      </c>
      <c r="J5" s="31"/>
      <c r="K5" s="31"/>
      <c r="L5" s="32">
        <f>(IF(J5=0, "0.00",10-J5))+K5</f>
        <v>0</v>
      </c>
      <c r="M5" s="33">
        <f>RANK(L5,$L$2:$L$987)</f>
        <v>24</v>
      </c>
      <c r="N5" s="17">
        <f>IFERROR((L5/'League Calculation'!H$7)*100, "")</f>
        <v>0</v>
      </c>
      <c r="O5" s="31">
        <v>1.7</v>
      </c>
      <c r="P5" s="31">
        <v>2.4</v>
      </c>
      <c r="Q5" s="32">
        <f>(IF(O5=0, "0.00",10-O5))+P5</f>
        <v>10.700000000000001</v>
      </c>
      <c r="R5" s="33">
        <f>RANK(Q5,$Q$2:$Q$987, 0)</f>
        <v>2</v>
      </c>
      <c r="S5" s="17">
        <f>IFERROR((Q5/'League Calculation'!I$7)*100, "")</f>
        <v>98.617511520737324</v>
      </c>
      <c r="T5" s="31">
        <v>1.2</v>
      </c>
      <c r="U5" s="31">
        <v>1</v>
      </c>
      <c r="V5" s="32">
        <f>(IF(T5=0, "0.00",10-T5))+U5</f>
        <v>9.8000000000000007</v>
      </c>
      <c r="W5" s="33">
        <f>RANK(V5,$V$2:$V$987, 0)</f>
        <v>5</v>
      </c>
      <c r="X5" s="17">
        <f>IFERROR((V5/'League Calculation'!C$7)*100, "")</f>
        <v>97.029702970297038</v>
      </c>
      <c r="Y5" s="32">
        <f>E5+J5+O5+T5</f>
        <v>4.6660000000000004</v>
      </c>
      <c r="Z5" s="32">
        <f>F5+K5+P5+U5</f>
        <v>6.6</v>
      </c>
      <c r="AA5" s="32">
        <f>G5+L5+Q5+V5</f>
        <v>31.934000000000001</v>
      </c>
      <c r="AB5" s="33">
        <f>RANK(AA5,$AA$2:$AA$59987, 0)</f>
        <v>4</v>
      </c>
      <c r="AC5" s="17">
        <f>IFERROR((AA5/'League Calculation'!J$7)*100, "")</f>
        <v>97.957055214723923</v>
      </c>
    </row>
    <row r="6" spans="1:29" s="30" customFormat="1">
      <c r="A6" s="42" t="s">
        <v>82</v>
      </c>
      <c r="B6">
        <v>17</v>
      </c>
      <c r="C6" s="42" t="s">
        <v>274</v>
      </c>
      <c r="D6"/>
      <c r="E6" s="30">
        <v>1.466</v>
      </c>
      <c r="F6" s="30">
        <v>3.4</v>
      </c>
      <c r="G6" s="32">
        <f>(IF(E6=0, "0.00",10-E6))+F6</f>
        <v>11.934000000000001</v>
      </c>
      <c r="H6" s="33">
        <f>RANK(G6, $G$2:$G$87, 0)</f>
        <v>5</v>
      </c>
      <c r="I6" s="17">
        <f>IFERROR((G6/'League Calculation'!B$7)*100, "")</f>
        <v>97.024390243902459</v>
      </c>
      <c r="J6" s="31"/>
      <c r="K6" s="31"/>
      <c r="L6" s="32">
        <f>(IF(J6=0, "0.00",10-J6))+K6</f>
        <v>0</v>
      </c>
      <c r="M6" s="33">
        <f>RANK(L6,$L$2:$L$987)</f>
        <v>24</v>
      </c>
      <c r="N6" s="17">
        <f>IFERROR((L6/'League Calculation'!H$7)*100, "")</f>
        <v>0</v>
      </c>
      <c r="O6" s="31">
        <v>2.7</v>
      </c>
      <c r="P6" s="31">
        <v>2.4</v>
      </c>
      <c r="Q6" s="32">
        <f>(IF(O6=0, "0.00",10-O6))+P6</f>
        <v>9.6999999999999993</v>
      </c>
      <c r="R6" s="33">
        <f>RANK(Q6,$Q$2:$Q$987, 0)</f>
        <v>8</v>
      </c>
      <c r="S6" s="17">
        <f>IFERROR((Q6/'League Calculation'!I$7)*100, "")</f>
        <v>89.40092165898615</v>
      </c>
      <c r="T6" s="31">
        <v>0.9</v>
      </c>
      <c r="U6" s="31">
        <v>1</v>
      </c>
      <c r="V6" s="32">
        <f>(IF(T6=0, "0.00",10-T6))+U6</f>
        <v>10.1</v>
      </c>
      <c r="W6" s="33">
        <f>RANK(V6,$V$2:$V$987, 0)</f>
        <v>1</v>
      </c>
      <c r="X6" s="17">
        <f>IFERROR((V6/'League Calculation'!C$7)*100, "")</f>
        <v>100</v>
      </c>
      <c r="Y6" s="32">
        <f>E6+J6+O6+T6</f>
        <v>5.0660000000000007</v>
      </c>
      <c r="Z6" s="32">
        <f>F6+K6+P6+U6</f>
        <v>6.8</v>
      </c>
      <c r="AA6" s="32">
        <f>G6+L6+Q6+V6</f>
        <v>31.734000000000002</v>
      </c>
      <c r="AB6" s="33">
        <f>RANK(AA6,$AA$2:$AA$59987, 0)</f>
        <v>5</v>
      </c>
      <c r="AC6" s="17">
        <f>IFERROR((AA6/'League Calculation'!J$7)*100, "")</f>
        <v>97.343558282208591</v>
      </c>
    </row>
    <row r="7" spans="1:29" s="30" customFormat="1">
      <c r="A7" s="42" t="s">
        <v>69</v>
      </c>
      <c r="B7">
        <v>18</v>
      </c>
      <c r="C7" s="42" t="s">
        <v>275</v>
      </c>
      <c r="D7"/>
      <c r="E7" s="30">
        <v>1.4</v>
      </c>
      <c r="F7" s="30">
        <v>3.5</v>
      </c>
      <c r="G7" s="32">
        <f>(IF(E7=0, "0.00",10-E7))+F7</f>
        <v>12.1</v>
      </c>
      <c r="H7" s="33">
        <f>RANK(G7, $G$2:$G$87, 0)</f>
        <v>2</v>
      </c>
      <c r="I7" s="17">
        <f>IFERROR((G7/'League Calculation'!B$7)*100, "")</f>
        <v>98.373983739837399</v>
      </c>
      <c r="J7" s="31">
        <v>2.1</v>
      </c>
      <c r="K7" s="31">
        <v>2.2000000000000002</v>
      </c>
      <c r="L7" s="32">
        <f>(IF(J7=0, "0.00",10-J7))+K7</f>
        <v>10.100000000000001</v>
      </c>
      <c r="M7" s="33">
        <f>RANK(L7,$L$2:$L$987)</f>
        <v>5</v>
      </c>
      <c r="N7" s="17">
        <f>IFERROR((L7/'League Calculation'!H$7)*100, "")</f>
        <v>94.39252336448601</v>
      </c>
      <c r="O7" s="31"/>
      <c r="P7" s="31"/>
      <c r="Q7" s="32">
        <f>(IF(O7=0, "0.00",10-O7))+P7</f>
        <v>0</v>
      </c>
      <c r="R7" s="33">
        <f>RANK(Q7,$Q$2:$Q$987, 0)</f>
        <v>11</v>
      </c>
      <c r="S7" s="17">
        <f>IFERROR((Q7/'League Calculation'!I$7)*100, "")</f>
        <v>0</v>
      </c>
      <c r="T7" s="31">
        <v>1.1000000000000001</v>
      </c>
      <c r="U7" s="31">
        <v>0.5</v>
      </c>
      <c r="V7" s="32">
        <f>(IF(T7=0, "0.00",10-T7))+U7</f>
        <v>9.4</v>
      </c>
      <c r="W7" s="33">
        <f>RANK(V7,$V$2:$V$987, 0)</f>
        <v>12</v>
      </c>
      <c r="X7" s="17">
        <f>IFERROR((V7/'League Calculation'!C$7)*100, "")</f>
        <v>93.069306930693074</v>
      </c>
      <c r="Y7" s="32">
        <f>E7+J7+O7+T7</f>
        <v>4.5999999999999996</v>
      </c>
      <c r="Z7" s="32">
        <f>F7+K7+P7+U7</f>
        <v>6.2</v>
      </c>
      <c r="AA7" s="32">
        <f>G7+L7+Q7+V7</f>
        <v>31.6</v>
      </c>
      <c r="AB7" s="33">
        <f>RANK(AA7,$AA$2:$AA$59987, 0)</f>
        <v>6</v>
      </c>
      <c r="AC7" s="17">
        <f>IFERROR((AA7/'League Calculation'!J$7)*100, "")</f>
        <v>96.932515337423311</v>
      </c>
    </row>
    <row r="8" spans="1:29" s="30" customFormat="1">
      <c r="A8" s="42" t="s">
        <v>83</v>
      </c>
      <c r="B8">
        <v>31</v>
      </c>
      <c r="C8" s="42" t="s">
        <v>280</v>
      </c>
      <c r="D8"/>
      <c r="E8" s="30">
        <v>2.1</v>
      </c>
      <c r="F8" s="30">
        <v>3.1</v>
      </c>
      <c r="G8" s="32">
        <f>(IF(E8=0, "0.00",10-E8))+F8</f>
        <v>11</v>
      </c>
      <c r="H8" s="33">
        <f>RANK(G8, $G$2:$G$87, 0)</f>
        <v>22</v>
      </c>
      <c r="I8" s="17">
        <f>IFERROR((G8/'League Calculation'!B$7)*100, "")</f>
        <v>89.430894308943095</v>
      </c>
      <c r="J8" s="31"/>
      <c r="K8" s="31"/>
      <c r="L8" s="32">
        <f>(IF(J8=0, "0.00",10-J8))+K8</f>
        <v>0</v>
      </c>
      <c r="M8" s="33">
        <f>RANK(L8,$L$2:$L$987)</f>
        <v>24</v>
      </c>
      <c r="N8" s="17">
        <f>IFERROR((L8/'League Calculation'!H$7)*100, "")</f>
        <v>0</v>
      </c>
      <c r="O8" s="31">
        <v>1.65</v>
      </c>
      <c r="P8" s="31">
        <v>2.2999999999999998</v>
      </c>
      <c r="Q8" s="32">
        <f>(IF(O8=0, "0.00",10-O8))+P8</f>
        <v>10.649999999999999</v>
      </c>
      <c r="R8" s="33">
        <f>RANK(Q8,$Q$2:$Q$987, 0)</f>
        <v>4</v>
      </c>
      <c r="S8" s="17">
        <f>IFERROR((Q8/'League Calculation'!I$7)*100, "")</f>
        <v>98.156682027649751</v>
      </c>
      <c r="T8" s="31">
        <v>1.3</v>
      </c>
      <c r="U8" s="31">
        <v>1</v>
      </c>
      <c r="V8" s="32">
        <f>(IF(T8=0, "0.00",10-T8))+U8</f>
        <v>9.6999999999999993</v>
      </c>
      <c r="W8" s="33">
        <f>RANK(V8,$V$2:$V$987, 0)</f>
        <v>8</v>
      </c>
      <c r="X8" s="17">
        <f>IFERROR((V8/'League Calculation'!C$7)*100, "")</f>
        <v>96.039603960396036</v>
      </c>
      <c r="Y8" s="32">
        <f>E8+J8+O8+T8</f>
        <v>5.05</v>
      </c>
      <c r="Z8" s="32">
        <f>F8+K8+P8+U8</f>
        <v>6.4</v>
      </c>
      <c r="AA8" s="32">
        <f>G8+L8+Q8+V8</f>
        <v>31.349999999999998</v>
      </c>
      <c r="AB8" s="33">
        <f>RANK(AA8,$AA$2:$AA$59987, 0)</f>
        <v>7</v>
      </c>
      <c r="AC8" s="17">
        <f>IFERROR((AA8/'League Calculation'!J$7)*100, "")</f>
        <v>96.165644171779135</v>
      </c>
    </row>
    <row r="9" spans="1:29" s="30" customFormat="1">
      <c r="A9" s="42" t="s">
        <v>71</v>
      </c>
      <c r="B9">
        <v>33</v>
      </c>
      <c r="C9" s="42" t="s">
        <v>198</v>
      </c>
      <c r="D9"/>
      <c r="E9" s="30">
        <v>2.5329999999999999</v>
      </c>
      <c r="F9" s="30">
        <v>3.7</v>
      </c>
      <c r="G9" s="32">
        <f>(IF(E9=0, "0.00",10-E9))+F9</f>
        <v>11.167000000000002</v>
      </c>
      <c r="H9" s="33">
        <f>RANK(G9, $G$2:$G$87, 0)</f>
        <v>19</v>
      </c>
      <c r="I9" s="17">
        <f>IFERROR((G9/'League Calculation'!B$7)*100, "")</f>
        <v>90.788617886178884</v>
      </c>
      <c r="J9" s="31"/>
      <c r="K9" s="31"/>
      <c r="L9" s="32">
        <f>(IF(J9=0, "0.00",10-J9))+K9</f>
        <v>0</v>
      </c>
      <c r="M9" s="33">
        <f>RANK(L9,$L$2:$L$987)</f>
        <v>24</v>
      </c>
      <c r="N9" s="17">
        <f>IFERROR((L9/'League Calculation'!H$7)*100, "")</f>
        <v>0</v>
      </c>
      <c r="O9" s="31">
        <v>2.1</v>
      </c>
      <c r="P9" s="31">
        <v>2.2999999999999998</v>
      </c>
      <c r="Q9" s="32">
        <f>(IF(O9=0, "0.00",10-O9))+P9</f>
        <v>10.199999999999999</v>
      </c>
      <c r="R9" s="33">
        <f>RANK(Q9,$Q$2:$Q$987, 0)</f>
        <v>6</v>
      </c>
      <c r="S9" s="17">
        <f>IFERROR((Q9/'League Calculation'!I$7)*100, "")</f>
        <v>94.009216589861737</v>
      </c>
      <c r="T9" s="31">
        <v>1.3</v>
      </c>
      <c r="U9" s="31">
        <v>1</v>
      </c>
      <c r="V9" s="32">
        <f>(IF(T9=0, "0.00",10-T9))+U9</f>
        <v>9.6999999999999993</v>
      </c>
      <c r="W9" s="33">
        <f>RANK(V9,$V$2:$V$987, 0)</f>
        <v>8</v>
      </c>
      <c r="X9" s="17">
        <f>IFERROR((V9/'League Calculation'!C$7)*100, "")</f>
        <v>96.039603960396036</v>
      </c>
      <c r="Y9" s="32">
        <f>E9+J9+O9+T9</f>
        <v>5.9329999999999998</v>
      </c>
      <c r="Z9" s="32">
        <f>F9+K9+P9+U9</f>
        <v>7</v>
      </c>
      <c r="AA9" s="32">
        <f>G9+L9+Q9+V9</f>
        <v>31.067</v>
      </c>
      <c r="AB9" s="33">
        <f>RANK(AA9,$AA$2:$AA$59987, 0)</f>
        <v>8</v>
      </c>
      <c r="AC9" s="17">
        <f>IFERROR((AA9/'League Calculation'!J$7)*100, "")</f>
        <v>95.297546012269947</v>
      </c>
    </row>
    <row r="10" spans="1:29" s="30" customFormat="1">
      <c r="A10" s="42" t="s">
        <v>95</v>
      </c>
      <c r="B10">
        <v>12</v>
      </c>
      <c r="C10" s="42" t="s">
        <v>175</v>
      </c>
      <c r="D10"/>
      <c r="E10" s="30">
        <v>2.1</v>
      </c>
      <c r="F10" s="30">
        <v>3.5</v>
      </c>
      <c r="G10" s="32">
        <f>(IF(E10=0, "0.00",10-E10))+F10</f>
        <v>11.4</v>
      </c>
      <c r="H10" s="33">
        <f>RANK(G10, $G$2:$G$87, 0)</f>
        <v>14</v>
      </c>
      <c r="I10" s="17">
        <f>IFERROR((G10/'League Calculation'!B$7)*100, "")</f>
        <v>92.682926829268311</v>
      </c>
      <c r="J10" s="31"/>
      <c r="K10" s="31"/>
      <c r="L10" s="32">
        <f>(IF(J10=0, "0.00",10-J10))+K10</f>
        <v>0</v>
      </c>
      <c r="M10" s="33">
        <f>RANK(L10,$L$2:$L$987)</f>
        <v>24</v>
      </c>
      <c r="N10" s="17">
        <f>IFERROR((L10/'League Calculation'!H$7)*100, "")</f>
        <v>0</v>
      </c>
      <c r="O10" s="31">
        <v>1.8</v>
      </c>
      <c r="P10" s="31">
        <v>2.4</v>
      </c>
      <c r="Q10" s="32">
        <f>(IF(O10=0, "0.00",10-O10))+P10</f>
        <v>10.6</v>
      </c>
      <c r="R10" s="33">
        <f>RANK(Q10,$Q$2:$Q$987, 0)</f>
        <v>5</v>
      </c>
      <c r="S10" s="17">
        <f>IFERROR((Q10/'League Calculation'!I$7)*100, "")</f>
        <v>97.695852534562206</v>
      </c>
      <c r="T10" s="31">
        <v>1.3</v>
      </c>
      <c r="U10" s="31">
        <v>0</v>
      </c>
      <c r="V10" s="32">
        <f>(IF(T10=0, "0.00",10-T10))+U10</f>
        <v>8.6999999999999993</v>
      </c>
      <c r="W10" s="33">
        <f>RANK(V10,$V$2:$V$987, 0)</f>
        <v>22</v>
      </c>
      <c r="X10" s="17">
        <f>IFERROR((V10/'League Calculation'!C$7)*100, "")</f>
        <v>86.138613861386133</v>
      </c>
      <c r="Y10" s="32">
        <f>E10+J10+O10+T10</f>
        <v>5.2</v>
      </c>
      <c r="Z10" s="32">
        <f>F10+K10+P10+U10</f>
        <v>5.9</v>
      </c>
      <c r="AA10" s="32">
        <f>G10+L10+Q10+V10</f>
        <v>30.7</v>
      </c>
      <c r="AB10" s="33">
        <f>RANK(AA10,$AA$2:$AA$59987, 0)</f>
        <v>9</v>
      </c>
      <c r="AC10" s="17">
        <f>IFERROR((AA10/'League Calculation'!J$7)*100, "")</f>
        <v>94.171779141104281</v>
      </c>
    </row>
    <row r="11" spans="1:29" s="30" customFormat="1">
      <c r="A11" s="42" t="s">
        <v>238</v>
      </c>
      <c r="B11">
        <v>35</v>
      </c>
      <c r="C11" s="42" t="s">
        <v>281</v>
      </c>
      <c r="D11"/>
      <c r="E11" s="30">
        <v>2.2999999999999998</v>
      </c>
      <c r="F11" s="30">
        <v>3.7</v>
      </c>
      <c r="G11" s="32">
        <f>(IF(E11=0, "0.00",10-E11))+F11</f>
        <v>11.4</v>
      </c>
      <c r="H11" s="33">
        <f>RANK(G11, $G$2:$G$87, 0)</f>
        <v>14</v>
      </c>
      <c r="I11" s="17">
        <f>IFERROR((G11/'League Calculation'!B$7)*100, "")</f>
        <v>92.682926829268311</v>
      </c>
      <c r="J11" s="31">
        <v>3.2</v>
      </c>
      <c r="K11" s="31">
        <v>2.8</v>
      </c>
      <c r="L11" s="32">
        <f>(IF(J11=0, "0.00",10-J11))+K11</f>
        <v>9.6</v>
      </c>
      <c r="M11" s="33">
        <f>RANK(L11,$L$2:$L$987)</f>
        <v>8</v>
      </c>
      <c r="N11" s="17">
        <f>IFERROR((L11/'League Calculation'!H$7)*100, "")</f>
        <v>89.719626168224295</v>
      </c>
      <c r="O11" s="31"/>
      <c r="P11" s="31"/>
      <c r="Q11" s="32">
        <f>(IF(O11=0, "0.00",10-O11))+P11</f>
        <v>0</v>
      </c>
      <c r="R11" s="33">
        <f>RANK(Q11,$Q$2:$Q$987, 0)</f>
        <v>11</v>
      </c>
      <c r="S11" s="17">
        <f>IFERROR((Q11/'League Calculation'!I$7)*100, "")</f>
        <v>0</v>
      </c>
      <c r="T11" s="31">
        <v>1.4</v>
      </c>
      <c r="U11" s="31">
        <v>1</v>
      </c>
      <c r="V11" s="32">
        <f>(IF(T11=0, "0.00",10-T11))+U11</f>
        <v>9.6</v>
      </c>
      <c r="W11" s="33">
        <f>RANK(V11,$V$2:$V$987, 0)</f>
        <v>10</v>
      </c>
      <c r="X11" s="17">
        <f>IFERROR((V11/'League Calculation'!C$7)*100, "")</f>
        <v>95.049504950495049</v>
      </c>
      <c r="Y11" s="32">
        <f>E11+J11+O11+T11</f>
        <v>6.9</v>
      </c>
      <c r="Z11" s="32">
        <f>F11+K11+P11+U11</f>
        <v>7.5</v>
      </c>
      <c r="AA11" s="32">
        <f>G11+L11+Q11+V11</f>
        <v>30.6</v>
      </c>
      <c r="AB11" s="33">
        <f>RANK(AA11,$AA$2:$AA$59987, 0)</f>
        <v>10</v>
      </c>
      <c r="AC11" s="17">
        <f>IFERROR((AA11/'League Calculation'!J$7)*100, "")</f>
        <v>93.865030674846622</v>
      </c>
    </row>
    <row r="12" spans="1:29" s="30" customFormat="1">
      <c r="A12" s="42" t="s">
        <v>95</v>
      </c>
      <c r="B12">
        <v>3</v>
      </c>
      <c r="C12" s="42" t="s">
        <v>180</v>
      </c>
      <c r="D12"/>
      <c r="E12" s="37">
        <v>1.3</v>
      </c>
      <c r="F12" s="37">
        <v>3.6</v>
      </c>
      <c r="G12" s="32">
        <f>(IF(E12=0, "0.00",10-E12))+F12</f>
        <v>12.299999999999999</v>
      </c>
      <c r="H12" s="33">
        <f>RANK(G12, $G$2:$G$87, 0)</f>
        <v>1</v>
      </c>
      <c r="I12" s="17">
        <f>IFERROR((G12/'League Calculation'!B$7)*100, "")</f>
        <v>100</v>
      </c>
      <c r="J12" s="38">
        <v>2.8</v>
      </c>
      <c r="K12" s="38">
        <v>2.2999999999999998</v>
      </c>
      <c r="L12" s="32">
        <f>(IF(J12=0, "0.00",10-J12))+K12</f>
        <v>9.5</v>
      </c>
      <c r="M12" s="33">
        <f>RANK(L12,$L$2:$L$987)</f>
        <v>9</v>
      </c>
      <c r="N12" s="17">
        <f>IFERROR((L12/'League Calculation'!H$7)*100, "")</f>
        <v>88.785046728971977</v>
      </c>
      <c r="O12" s="38"/>
      <c r="P12" s="38"/>
      <c r="Q12" s="32">
        <f>(IF(O12=0, "0.00",10-O12))+P12</f>
        <v>0</v>
      </c>
      <c r="R12" s="33">
        <f>RANK(Q12,$Q$2:$Q$987, 0)</f>
        <v>11</v>
      </c>
      <c r="S12" s="17">
        <f>IFERROR((Q12/'League Calculation'!I$7)*100, "")</f>
        <v>0</v>
      </c>
      <c r="T12" s="38">
        <v>1.2</v>
      </c>
      <c r="U12" s="38">
        <v>0</v>
      </c>
      <c r="V12" s="32">
        <f>(IF(T12=0, "0.00",10-T12))+U12</f>
        <v>8.8000000000000007</v>
      </c>
      <c r="W12" s="33">
        <f>RANK(V12,$V$2:$V$987, 0)</f>
        <v>20</v>
      </c>
      <c r="X12" s="17">
        <f>IFERROR((V12/'League Calculation'!C$7)*100, "")</f>
        <v>87.128712871287135</v>
      </c>
      <c r="Y12" s="32">
        <f>E12+J12+O12+T12</f>
        <v>5.3</v>
      </c>
      <c r="Z12" s="32">
        <f>F12+K12+P12+U12</f>
        <v>5.9</v>
      </c>
      <c r="AA12" s="32">
        <f>G12+L12+Q12+V12</f>
        <v>30.599999999999998</v>
      </c>
      <c r="AB12" s="40">
        <f>RANK(AA12,$AA$2:$AA$59987, 0)</f>
        <v>11</v>
      </c>
      <c r="AC12" s="17">
        <f>IFERROR((AA12/'League Calculation'!J$7)*100, "")</f>
        <v>93.865030674846622</v>
      </c>
    </row>
    <row r="13" spans="1:29" s="30" customFormat="1">
      <c r="A13" s="42" t="s">
        <v>96</v>
      </c>
      <c r="B13">
        <v>9</v>
      </c>
      <c r="C13" s="42" t="s">
        <v>187</v>
      </c>
      <c r="D13"/>
      <c r="E13" s="30">
        <v>1.2330000000000001</v>
      </c>
      <c r="F13" s="30">
        <v>3.2</v>
      </c>
      <c r="G13" s="32">
        <f>(IF(E13=0, "0.00",10-E13))+F13</f>
        <v>11.966999999999999</v>
      </c>
      <c r="H13" s="33">
        <f>RANK(G13, $G$2:$G$87, 0)</f>
        <v>4</v>
      </c>
      <c r="I13" s="17">
        <f>IFERROR((G13/'League Calculation'!B$7)*100, "")</f>
        <v>97.292682926829272</v>
      </c>
      <c r="J13" s="31">
        <v>2.1</v>
      </c>
      <c r="K13" s="31">
        <v>2.1</v>
      </c>
      <c r="L13" s="32">
        <f>(IF(J13=0, "0.00",10-J13))+K13</f>
        <v>10</v>
      </c>
      <c r="M13" s="33">
        <f>RANK(L13,$L$2:$L$987)</f>
        <v>7</v>
      </c>
      <c r="N13" s="17">
        <f>IFERROR((L13/'League Calculation'!H$7)*100, "")</f>
        <v>93.45794392523365</v>
      </c>
      <c r="O13" s="31"/>
      <c r="P13" s="31"/>
      <c r="Q13" s="32">
        <f>(IF(O13=0, "0.00",10-O13))+P13</f>
        <v>0</v>
      </c>
      <c r="R13" s="33">
        <f>RANK(Q13,$Q$2:$Q$987, 0)</f>
        <v>11</v>
      </c>
      <c r="S13" s="17">
        <f>IFERROR((Q13/'League Calculation'!I$7)*100, "")</f>
        <v>0</v>
      </c>
      <c r="T13" s="31">
        <v>1.4</v>
      </c>
      <c r="U13" s="31">
        <v>0</v>
      </c>
      <c r="V13" s="32">
        <f>(IF(T13=0, "0.00",10-T13))+U13</f>
        <v>8.6</v>
      </c>
      <c r="W13" s="33">
        <f>RANK(V13,$V$2:$V$987, 0)</f>
        <v>24</v>
      </c>
      <c r="X13" s="17">
        <f>IFERROR((V13/'League Calculation'!C$7)*100, "")</f>
        <v>85.148514851485146</v>
      </c>
      <c r="Y13" s="32">
        <f>E13+J13+O13+T13</f>
        <v>4.7330000000000005</v>
      </c>
      <c r="Z13" s="32">
        <f>F13+K13+P13+U13</f>
        <v>5.3000000000000007</v>
      </c>
      <c r="AA13" s="32">
        <f>G13+L13+Q13+V13</f>
        <v>30.567</v>
      </c>
      <c r="AB13" s="33">
        <f>RANK(AA13,$AA$2:$AA$59987, 0)</f>
        <v>12</v>
      </c>
      <c r="AC13" s="17">
        <f>IFERROR((AA13/'League Calculation'!J$7)*100, "")</f>
        <v>93.763803680981596</v>
      </c>
    </row>
    <row r="14" spans="1:29" s="30" customFormat="1">
      <c r="A14" s="42" t="s">
        <v>71</v>
      </c>
      <c r="B14">
        <v>42</v>
      </c>
      <c r="C14" s="42" t="s">
        <v>190</v>
      </c>
      <c r="D14"/>
      <c r="E14" s="5">
        <v>2</v>
      </c>
      <c r="F14" s="5">
        <v>3.4</v>
      </c>
      <c r="G14" s="14">
        <f>(IF(E14=0, "0.00",10-E14))+F14</f>
        <v>11.4</v>
      </c>
      <c r="H14" s="15">
        <f>RANK(G14, $G$2:$G$87, 0)</f>
        <v>14</v>
      </c>
      <c r="I14" s="17">
        <f>IFERROR((G14/'League Calculation'!B$7)*100, "")</f>
        <v>92.682926829268311</v>
      </c>
      <c r="J14" s="7">
        <v>2.1</v>
      </c>
      <c r="K14" s="7">
        <v>1.5</v>
      </c>
      <c r="L14" s="14">
        <f>(IF(J14=0, "0.00",10-J14))+K14</f>
        <v>9.4</v>
      </c>
      <c r="M14" s="15">
        <f>RANK(L14,$L$2:$L$987)</f>
        <v>10</v>
      </c>
      <c r="N14" s="17">
        <f>IFERROR((L14/'League Calculation'!H$7)*100, "")</f>
        <v>87.850467289719631</v>
      </c>
      <c r="O14" s="7"/>
      <c r="P14" s="7"/>
      <c r="Q14" s="14">
        <f>(IF(O14=0, "0.00",10-O14))+P14</f>
        <v>0</v>
      </c>
      <c r="R14" s="15">
        <f>RANK(Q14,$Q$2:$Q$987, 0)</f>
        <v>11</v>
      </c>
      <c r="S14" s="17">
        <f>IFERROR((Q14/'League Calculation'!I$7)*100, "")</f>
        <v>0</v>
      </c>
      <c r="T14" s="7">
        <v>1.4</v>
      </c>
      <c r="U14" s="7">
        <v>1</v>
      </c>
      <c r="V14" s="14">
        <f>(IF(T14=0, "0.00",10-T14))+U14</f>
        <v>9.6</v>
      </c>
      <c r="W14" s="15">
        <f>RANK(V14,$V$2:$V$987, 0)</f>
        <v>10</v>
      </c>
      <c r="X14" s="17">
        <f>IFERROR((V14/'League Calculation'!C$7)*100, "")</f>
        <v>95.049504950495049</v>
      </c>
      <c r="Y14" s="14">
        <f>E14+J14+O14+T14</f>
        <v>5.5</v>
      </c>
      <c r="Z14" s="14">
        <f>F14+K14+P14+U14</f>
        <v>5.9</v>
      </c>
      <c r="AA14" s="14">
        <f>G14+L14+Q14+V14</f>
        <v>30.4</v>
      </c>
      <c r="AB14" s="15">
        <f>RANK(AA14,$AA$2:$AA$59987, 0)</f>
        <v>13</v>
      </c>
      <c r="AC14" s="17">
        <f>IFERROR((AA14/'League Calculation'!J$7)*100, "")</f>
        <v>93.251533742331276</v>
      </c>
    </row>
    <row r="15" spans="1:29" s="30" customFormat="1">
      <c r="A15" s="42" t="s">
        <v>81</v>
      </c>
      <c r="B15">
        <v>5</v>
      </c>
      <c r="C15" s="42" t="s">
        <v>182</v>
      </c>
      <c r="D15"/>
      <c r="E15" s="30">
        <v>1.5</v>
      </c>
      <c r="F15" s="30">
        <v>3.3</v>
      </c>
      <c r="G15" s="32">
        <f>(IF(E15=0, "0.00",10-E15))+F15</f>
        <v>11.8</v>
      </c>
      <c r="H15" s="33">
        <f>RANK(G15, $G$2:$G$87, 0)</f>
        <v>8</v>
      </c>
      <c r="I15" s="17">
        <f>IFERROR((G15/'League Calculation'!B$7)*100, "")</f>
        <v>95.934959349593512</v>
      </c>
      <c r="J15" s="31">
        <v>3.5</v>
      </c>
      <c r="K15" s="31">
        <v>2.2000000000000002</v>
      </c>
      <c r="L15" s="32">
        <f>(IF(J15=0, "0.00",10-J15))+K15</f>
        <v>8.6999999999999993</v>
      </c>
      <c r="M15" s="33">
        <f>RANK(L15,$L$2:$L$987)</f>
        <v>14</v>
      </c>
      <c r="N15" s="17">
        <f>IFERROR((L15/'League Calculation'!H$7)*100, "")</f>
        <v>81.308411214953267</v>
      </c>
      <c r="O15" s="31"/>
      <c r="P15" s="31"/>
      <c r="Q15" s="32">
        <f>(IF(O15=0, "0.00",10-O15))+P15</f>
        <v>0</v>
      </c>
      <c r="R15" s="33">
        <f>RANK(Q15,$Q$2:$Q$987, 0)</f>
        <v>11</v>
      </c>
      <c r="S15" s="17">
        <f>IFERROR((Q15/'League Calculation'!I$7)*100, "")</f>
        <v>0</v>
      </c>
      <c r="T15" s="31">
        <v>1.2</v>
      </c>
      <c r="U15" s="31">
        <v>1</v>
      </c>
      <c r="V15" s="32">
        <f>(IF(T15=0, "0.00",10-T15))+U15</f>
        <v>9.8000000000000007</v>
      </c>
      <c r="W15" s="33">
        <f>RANK(V15,$V$2:$V$987, 0)</f>
        <v>5</v>
      </c>
      <c r="X15" s="17">
        <f>IFERROR((V15/'League Calculation'!C$7)*100, "")</f>
        <v>97.029702970297038</v>
      </c>
      <c r="Y15" s="32">
        <f>E15+J15+O15+T15</f>
        <v>6.2</v>
      </c>
      <c r="Z15" s="32">
        <f>F15+K15+P15+U15</f>
        <v>6.5</v>
      </c>
      <c r="AA15" s="32">
        <f>G15+L15+Q15+V15</f>
        <v>30.3</v>
      </c>
      <c r="AB15" s="33">
        <f>RANK(AA15,$AA$2:$AA$59987, 0)</f>
        <v>14</v>
      </c>
      <c r="AC15" s="17">
        <f>IFERROR((AA15/'League Calculation'!J$7)*100, "")</f>
        <v>92.944785276073617</v>
      </c>
    </row>
    <row r="16" spans="1:29" s="30" customFormat="1">
      <c r="A16" s="42" t="s">
        <v>69</v>
      </c>
      <c r="B16">
        <v>19</v>
      </c>
      <c r="C16" s="42" t="s">
        <v>188</v>
      </c>
      <c r="D16"/>
      <c r="E16" s="30">
        <v>2.2330000000000001</v>
      </c>
      <c r="F16" s="30">
        <v>3.3</v>
      </c>
      <c r="G16" s="32">
        <f>(IF(E16=0, "0.00",10-E16))+F16</f>
        <v>11.067</v>
      </c>
      <c r="H16" s="33">
        <f>RANK(G16, $G$2:$G$87, 0)</f>
        <v>20</v>
      </c>
      <c r="I16" s="17">
        <f>IFERROR((G16/'League Calculation'!B$7)*100, "")</f>
        <v>89.975609756097569</v>
      </c>
      <c r="J16" s="31">
        <v>2.9</v>
      </c>
      <c r="K16" s="31">
        <v>2.1</v>
      </c>
      <c r="L16" s="32">
        <f>(IF(J16=0, "0.00",10-J16))+K16</f>
        <v>9.1999999999999993</v>
      </c>
      <c r="M16" s="33">
        <f>RANK(L16,$L$2:$L$987)</f>
        <v>13</v>
      </c>
      <c r="N16" s="17">
        <f>IFERROR((L16/'League Calculation'!H$7)*100, "")</f>
        <v>85.981308411214954</v>
      </c>
      <c r="O16" s="31"/>
      <c r="P16" s="31"/>
      <c r="Q16" s="32">
        <f>(IF(O16=0, "0.00",10-O16))+P16</f>
        <v>0</v>
      </c>
      <c r="R16" s="33">
        <f>RANK(Q16,$Q$2:$Q$987, 0)</f>
        <v>11</v>
      </c>
      <c r="S16" s="17">
        <f>IFERROR((Q16/'League Calculation'!I$7)*100, "")</f>
        <v>0</v>
      </c>
      <c r="T16" s="31">
        <v>1</v>
      </c>
      <c r="U16" s="31">
        <v>1</v>
      </c>
      <c r="V16" s="32">
        <f>(IF(T16=0, "0.00",10-T16))+U16</f>
        <v>10</v>
      </c>
      <c r="W16" s="33">
        <f>RANK(V16,$V$2:$V$987, 0)</f>
        <v>2</v>
      </c>
      <c r="X16" s="17">
        <f>IFERROR((V16/'League Calculation'!C$7)*100, "")</f>
        <v>99.009900990099013</v>
      </c>
      <c r="Y16" s="32">
        <f>E16+J16+O16+T16</f>
        <v>6.133</v>
      </c>
      <c r="Z16" s="32">
        <f>F16+K16+P16+U16</f>
        <v>6.4</v>
      </c>
      <c r="AA16" s="32">
        <f>G16+L16+Q16+V16</f>
        <v>30.266999999999999</v>
      </c>
      <c r="AB16" s="33">
        <f>RANK(AA16,$AA$2:$AA$59987, 0)</f>
        <v>15</v>
      </c>
      <c r="AC16" s="17">
        <f>IFERROR((AA16/'League Calculation'!J$7)*100, "")</f>
        <v>92.843558282208576</v>
      </c>
    </row>
    <row r="17" spans="1:29" s="30" customFormat="1">
      <c r="A17" s="42" t="s">
        <v>83</v>
      </c>
      <c r="B17">
        <v>30</v>
      </c>
      <c r="C17" s="42" t="s">
        <v>279</v>
      </c>
      <c r="D17"/>
      <c r="E17" s="30">
        <v>2.3330000000000002</v>
      </c>
      <c r="F17" s="30">
        <v>3.2</v>
      </c>
      <c r="G17" s="32">
        <f>(IF(E17=0, "0.00",10-E17))+F17</f>
        <v>10.867000000000001</v>
      </c>
      <c r="H17" s="33">
        <f>RANK(G17, $G$2:$G$87, 0)</f>
        <v>25</v>
      </c>
      <c r="I17" s="17">
        <f>IFERROR((G17/'League Calculation'!B$7)*100, "")</f>
        <v>88.349593495934968</v>
      </c>
      <c r="J17" s="31"/>
      <c r="K17" s="31"/>
      <c r="L17" s="32">
        <f>(IF(J17=0, "0.00",10-J17))+K17</f>
        <v>0</v>
      </c>
      <c r="M17" s="33">
        <f>RANK(L17,$L$2:$L$987)</f>
        <v>24</v>
      </c>
      <c r="N17" s="17">
        <f>IFERROR((L17/'League Calculation'!H$7)*100, "")</f>
        <v>0</v>
      </c>
      <c r="O17" s="31">
        <v>2.4500000000000002</v>
      </c>
      <c r="P17" s="31">
        <v>2.5</v>
      </c>
      <c r="Q17" s="32">
        <f>(IF(O17=0, "0.00",10-O17))+P17</f>
        <v>10.050000000000001</v>
      </c>
      <c r="R17" s="33">
        <f>RANK(Q17,$Q$2:$Q$987, 0)</f>
        <v>7</v>
      </c>
      <c r="S17" s="17">
        <f>IFERROR((Q17/'League Calculation'!I$7)*100, "")</f>
        <v>92.626728110599075</v>
      </c>
      <c r="T17" s="31">
        <v>1.7</v>
      </c>
      <c r="U17" s="31">
        <v>1</v>
      </c>
      <c r="V17" s="32">
        <f>(IF(T17=0, "0.00",10-T17))+U17</f>
        <v>9.3000000000000007</v>
      </c>
      <c r="W17" s="33">
        <f>RANK(V17,$V$2:$V$987, 0)</f>
        <v>14</v>
      </c>
      <c r="X17" s="17">
        <f>IFERROR((V17/'League Calculation'!C$7)*100, "")</f>
        <v>92.079207920792101</v>
      </c>
      <c r="Y17" s="32">
        <f>E17+J17+O17+T17</f>
        <v>6.4830000000000005</v>
      </c>
      <c r="Z17" s="32">
        <f>F17+K17+P17+U17</f>
        <v>6.7</v>
      </c>
      <c r="AA17" s="32">
        <f>G17+L17+Q17+V17</f>
        <v>30.217000000000002</v>
      </c>
      <c r="AB17" s="33">
        <f>RANK(AA17,$AA$2:$AA$59987, 0)</f>
        <v>16</v>
      </c>
      <c r="AC17" s="17">
        <f>IFERROR((AA17/'League Calculation'!J$7)*100, "")</f>
        <v>92.690184049079761</v>
      </c>
    </row>
    <row r="18" spans="1:29" s="30" customFormat="1">
      <c r="A18" s="42" t="s">
        <v>98</v>
      </c>
      <c r="B18">
        <v>22</v>
      </c>
      <c r="C18" s="42" t="s">
        <v>195</v>
      </c>
      <c r="D18"/>
      <c r="E18" s="30">
        <v>1.766</v>
      </c>
      <c r="F18" s="30">
        <v>3.2</v>
      </c>
      <c r="G18" s="32">
        <f>(IF(E18=0, "0.00",10-E18))+F18</f>
        <v>11.434000000000001</v>
      </c>
      <c r="H18" s="33">
        <f>RANK(G18, $G$2:$G$87, 0)</f>
        <v>10</v>
      </c>
      <c r="I18" s="17">
        <f>IFERROR((G18/'League Calculation'!B$7)*100, "")</f>
        <v>92.959349593495958</v>
      </c>
      <c r="J18" s="31">
        <v>2.2999999999999998</v>
      </c>
      <c r="K18" s="31">
        <v>1.6</v>
      </c>
      <c r="L18" s="32">
        <f>(IF(J18=0, "0.00",10-J18))+K18</f>
        <v>9.3000000000000007</v>
      </c>
      <c r="M18" s="33">
        <f>RANK(L18,$L$2:$L$987)</f>
        <v>11</v>
      </c>
      <c r="N18" s="17">
        <f>IFERROR((L18/'League Calculation'!H$7)*100, "")</f>
        <v>86.9158878504673</v>
      </c>
      <c r="O18" s="31"/>
      <c r="P18" s="31"/>
      <c r="Q18" s="32">
        <f>(IF(O18=0, "0.00",10-O18))+P18</f>
        <v>0</v>
      </c>
      <c r="R18" s="33">
        <f>RANK(Q18,$Q$2:$Q$987, 0)</f>
        <v>11</v>
      </c>
      <c r="S18" s="17">
        <f>IFERROR((Q18/'League Calculation'!I$7)*100, "")</f>
        <v>0</v>
      </c>
      <c r="T18" s="31">
        <v>1.6</v>
      </c>
      <c r="U18" s="31">
        <v>1</v>
      </c>
      <c r="V18" s="32">
        <f>(IF(T18=0, "0.00",10-T18))+U18</f>
        <v>9.4</v>
      </c>
      <c r="W18" s="33">
        <f>RANK(V18,$V$2:$V$987, 0)</f>
        <v>12</v>
      </c>
      <c r="X18" s="17">
        <f>IFERROR((V18/'League Calculation'!C$7)*100, "")</f>
        <v>93.069306930693074</v>
      </c>
      <c r="Y18" s="32">
        <f>E18+J18+O18+T18</f>
        <v>5.6660000000000004</v>
      </c>
      <c r="Z18" s="32">
        <f>F18+K18+P18+U18</f>
        <v>5.8000000000000007</v>
      </c>
      <c r="AA18" s="32">
        <f>G18+L18+Q18+V18</f>
        <v>30.134</v>
      </c>
      <c r="AB18" s="33">
        <f>RANK(AA18,$AA$2:$AA$59987, 0)</f>
        <v>17</v>
      </c>
      <c r="AC18" s="17">
        <f>IFERROR((AA18/'League Calculation'!J$7)*100, "")</f>
        <v>92.435582822085877</v>
      </c>
    </row>
    <row r="19" spans="1:29" s="30" customFormat="1">
      <c r="A19" s="42" t="s">
        <v>71</v>
      </c>
      <c r="B19">
        <v>38</v>
      </c>
      <c r="C19" s="42" t="s">
        <v>191</v>
      </c>
      <c r="D19"/>
      <c r="E19" s="30">
        <v>2.5499999999999998</v>
      </c>
      <c r="F19" s="30">
        <v>3.3</v>
      </c>
      <c r="G19" s="32">
        <f>(IF(E19=0, "0.00",10-E19))+F19</f>
        <v>10.75</v>
      </c>
      <c r="H19" s="33">
        <f>RANK(G19, $G$2:$G$87, 0)</f>
        <v>26</v>
      </c>
      <c r="I19" s="17">
        <f>IFERROR((G19/'League Calculation'!B$7)*100, "")</f>
        <v>87.398373983739845</v>
      </c>
      <c r="J19" s="31">
        <v>1.8</v>
      </c>
      <c r="K19" s="31">
        <v>1.9</v>
      </c>
      <c r="L19" s="32">
        <f>(IF(J19=0, "0.00",10-J19))+K19</f>
        <v>10.1</v>
      </c>
      <c r="M19" s="33">
        <f>RANK(L19,$L$2:$L$987)</f>
        <v>6</v>
      </c>
      <c r="N19" s="17">
        <f>IFERROR((L19/'League Calculation'!H$7)*100, "")</f>
        <v>94.392523364485982</v>
      </c>
      <c r="O19" s="31"/>
      <c r="P19" s="31"/>
      <c r="Q19" s="32">
        <f>(IF(O19=0, "0.00",10-O19))+P19</f>
        <v>0</v>
      </c>
      <c r="R19" s="33">
        <f>RANK(Q19,$Q$2:$Q$987, 0)</f>
        <v>11</v>
      </c>
      <c r="S19" s="17">
        <f>IFERROR((Q19/'League Calculation'!I$7)*100, "")</f>
        <v>0</v>
      </c>
      <c r="T19" s="31">
        <v>1.3</v>
      </c>
      <c r="U19" s="31">
        <v>0</v>
      </c>
      <c r="V19" s="32">
        <f>(IF(T19=0, "0.00",10-T19))+U19</f>
        <v>8.6999999999999993</v>
      </c>
      <c r="W19" s="33">
        <f>RANK(V19,$V$2:$V$987, 0)</f>
        <v>22</v>
      </c>
      <c r="X19" s="17">
        <f>IFERROR((V19/'League Calculation'!C$7)*100, "")</f>
        <v>86.138613861386133</v>
      </c>
      <c r="Y19" s="32">
        <f>E19+J19+O19+T19</f>
        <v>5.6499999999999995</v>
      </c>
      <c r="Z19" s="32">
        <f>F19+K19+P19+U19</f>
        <v>5.1999999999999993</v>
      </c>
      <c r="AA19" s="32">
        <f>G19+L19+Q19+V19</f>
        <v>29.55</v>
      </c>
      <c r="AB19" s="33">
        <f>RANK(AA19,$AA$2:$AA$59987, 0)</f>
        <v>18</v>
      </c>
      <c r="AC19" s="17">
        <f>IFERROR((AA19/'League Calculation'!J$7)*100, "")</f>
        <v>90.644171779141104</v>
      </c>
    </row>
    <row r="20" spans="1:29" s="30" customFormat="1">
      <c r="A20" s="42" t="s">
        <v>98</v>
      </c>
      <c r="B20">
        <v>14</v>
      </c>
      <c r="C20" s="42" t="s">
        <v>177</v>
      </c>
      <c r="D20"/>
      <c r="E20" s="30">
        <v>2.633</v>
      </c>
      <c r="F20" s="30">
        <v>3.3</v>
      </c>
      <c r="G20" s="32">
        <f>(IF(E20=0, "0.00",10-E20))+F20</f>
        <v>10.667</v>
      </c>
      <c r="H20" s="33">
        <f>RANK(G20, $G$2:$G$87, 0)</f>
        <v>28</v>
      </c>
      <c r="I20" s="17">
        <f>IFERROR((G20/'League Calculation'!B$7)*100, "")</f>
        <v>86.723577235772368</v>
      </c>
      <c r="J20" s="31"/>
      <c r="K20" s="31"/>
      <c r="L20" s="32">
        <f>(IF(J20=0, "0.00",10-J20))+K20</f>
        <v>0</v>
      </c>
      <c r="M20" s="33">
        <f>RANK(L20,$L$2:$L$987)</f>
        <v>24</v>
      </c>
      <c r="N20" s="17">
        <f>IFERROR((L20/'League Calculation'!H$7)*100, "")</f>
        <v>0</v>
      </c>
      <c r="O20" s="31">
        <v>2.5</v>
      </c>
      <c r="P20" s="31">
        <v>1.2</v>
      </c>
      <c r="Q20" s="32">
        <f>(IF(O20=0, "0.00",10-O20))+P20</f>
        <v>8.6999999999999993</v>
      </c>
      <c r="R20" s="33">
        <f>RANK(Q20,$Q$2:$Q$987, 0)</f>
        <v>9</v>
      </c>
      <c r="S20" s="17">
        <f>IFERROR((Q20/'League Calculation'!I$7)*100, "")</f>
        <v>80.184331797235004</v>
      </c>
      <c r="T20" s="31">
        <v>1.2</v>
      </c>
      <c r="U20" s="31">
        <v>0.5</v>
      </c>
      <c r="V20" s="32">
        <f>(IF(T20=0, "0.00",10-T20))+U20</f>
        <v>9.3000000000000007</v>
      </c>
      <c r="W20" s="33">
        <f>RANK(V20,$V$2:$V$987, 0)</f>
        <v>14</v>
      </c>
      <c r="X20" s="17">
        <f>IFERROR((V20/'League Calculation'!C$7)*100, "")</f>
        <v>92.079207920792101</v>
      </c>
      <c r="Y20" s="32">
        <f>E20+J20+O20+T20</f>
        <v>6.3330000000000002</v>
      </c>
      <c r="Z20" s="32">
        <f>F20+K20+P20+U20</f>
        <v>5</v>
      </c>
      <c r="AA20" s="32">
        <f>G20+L20+Q20+V20</f>
        <v>28.666999999999998</v>
      </c>
      <c r="AB20" s="33">
        <f>RANK(AA20,$AA$2:$AA$59987, 0)</f>
        <v>19</v>
      </c>
      <c r="AC20" s="17">
        <f>IFERROR((AA20/'League Calculation'!J$7)*100, "")</f>
        <v>87.935582822085877</v>
      </c>
    </row>
    <row r="21" spans="1:29" s="30" customFormat="1">
      <c r="A21" s="42" t="s">
        <v>81</v>
      </c>
      <c r="B21">
        <v>6</v>
      </c>
      <c r="C21" s="42" t="s">
        <v>183</v>
      </c>
      <c r="D21"/>
      <c r="E21" s="30">
        <v>1.9</v>
      </c>
      <c r="F21" s="30">
        <v>0.5</v>
      </c>
      <c r="G21" s="32">
        <f>(IF(E21=0, "0.00",10-E21))+F21</f>
        <v>8.6</v>
      </c>
      <c r="H21" s="33">
        <f>RANK(G21, $G$2:$G$87, 0)</f>
        <v>35</v>
      </c>
      <c r="I21" s="17">
        <f>IFERROR((G21/'League Calculation'!B$7)*100, "")</f>
        <v>69.918699186991873</v>
      </c>
      <c r="J21" s="31">
        <v>2.4</v>
      </c>
      <c r="K21" s="31">
        <v>2.6</v>
      </c>
      <c r="L21" s="32">
        <f>(IF(J21=0, "0.00",10-J21))+K21</f>
        <v>10.199999999999999</v>
      </c>
      <c r="M21" s="33">
        <f>RANK(L21,$L$2:$L$987)</f>
        <v>4</v>
      </c>
      <c r="N21" s="17">
        <f>IFERROR((L21/'League Calculation'!H$7)*100, "")</f>
        <v>95.327102803738313</v>
      </c>
      <c r="O21" s="31"/>
      <c r="P21" s="31"/>
      <c r="Q21" s="32">
        <f>(IF(O21=0, "0.00",10-O21))+P21</f>
        <v>0</v>
      </c>
      <c r="R21" s="33">
        <f>RANK(Q21,$Q$2:$Q$987, 0)</f>
        <v>11</v>
      </c>
      <c r="S21" s="17">
        <f>IFERROR((Q21/'League Calculation'!I$7)*100, "")</f>
        <v>0</v>
      </c>
      <c r="T21" s="31">
        <v>1.2</v>
      </c>
      <c r="U21" s="31">
        <v>1</v>
      </c>
      <c r="V21" s="32">
        <f>(IF(T21=0, "0.00",10-T21))+U21</f>
        <v>9.8000000000000007</v>
      </c>
      <c r="W21" s="33">
        <f>RANK(V21,$V$2:$V$987, 0)</f>
        <v>5</v>
      </c>
      <c r="X21" s="17">
        <f>IFERROR((V21/'League Calculation'!C$7)*100, "")</f>
        <v>97.029702970297038</v>
      </c>
      <c r="Y21" s="32">
        <f>E21+J21+O21+T21</f>
        <v>5.5</v>
      </c>
      <c r="Z21" s="32">
        <f>F21+K21+P21+U21</f>
        <v>4.0999999999999996</v>
      </c>
      <c r="AA21" s="32">
        <f>G21+L21+Q21+V21</f>
        <v>28.599999999999998</v>
      </c>
      <c r="AB21" s="33">
        <f>RANK(AA21,$AA$2:$AA$59987, 0)</f>
        <v>20</v>
      </c>
      <c r="AC21" s="17">
        <f>IFERROR((AA21/'League Calculation'!J$7)*100, "")</f>
        <v>87.730061349693244</v>
      </c>
    </row>
    <row r="22" spans="1:29" s="30" customFormat="1">
      <c r="A22" s="42" t="s">
        <v>99</v>
      </c>
      <c r="B22">
        <v>25</v>
      </c>
      <c r="C22" s="42" t="s">
        <v>201</v>
      </c>
      <c r="D22"/>
      <c r="E22" s="30">
        <v>2.1</v>
      </c>
      <c r="F22" s="30">
        <v>3.4</v>
      </c>
      <c r="G22" s="32">
        <f>(IF(E22=0, "0.00",10-E22))+F22</f>
        <v>11.3</v>
      </c>
      <c r="H22" s="33">
        <f>RANK(G22, $G$2:$G$87, 0)</f>
        <v>18</v>
      </c>
      <c r="I22" s="17">
        <f>IFERROR((G22/'League Calculation'!B$7)*100, "")</f>
        <v>91.869918699186996</v>
      </c>
      <c r="J22" s="31">
        <v>3.3</v>
      </c>
      <c r="K22" s="31">
        <v>2</v>
      </c>
      <c r="L22" s="32">
        <f>(IF(J22=0, "0.00",10-J22))+K22</f>
        <v>8.6999999999999993</v>
      </c>
      <c r="M22" s="33">
        <f>RANK(L22,$L$2:$L$987)</f>
        <v>14</v>
      </c>
      <c r="N22" s="17">
        <f>IFERROR((L22/'League Calculation'!H$7)*100, "")</f>
        <v>81.308411214953267</v>
      </c>
      <c r="O22" s="31"/>
      <c r="P22" s="31"/>
      <c r="Q22" s="32">
        <f>(IF(O22=0, "0.00",10-O22))+P22</f>
        <v>0</v>
      </c>
      <c r="R22" s="33">
        <f>RANK(Q22,$Q$2:$Q$987, 0)</f>
        <v>11</v>
      </c>
      <c r="S22" s="17">
        <f>IFERROR((Q22/'League Calculation'!I$7)*100, "")</f>
        <v>0</v>
      </c>
      <c r="T22" s="31">
        <v>1.6</v>
      </c>
      <c r="U22" s="31">
        <v>0</v>
      </c>
      <c r="V22" s="32">
        <f>(IF(T22=0, "0.00",10-T22))+U22</f>
        <v>8.4</v>
      </c>
      <c r="W22" s="33">
        <f>RANK(V22,$V$2:$V$987, 0)</f>
        <v>25</v>
      </c>
      <c r="X22" s="17">
        <f>IFERROR((V22/'League Calculation'!C$7)*100, "")</f>
        <v>83.168316831683171</v>
      </c>
      <c r="Y22" s="32">
        <f>E22+J22+O22+T22</f>
        <v>7</v>
      </c>
      <c r="Z22" s="32">
        <f>F22+K22+P22+U22</f>
        <v>5.4</v>
      </c>
      <c r="AA22" s="32">
        <f>G22+L22+Q22+V22</f>
        <v>28.4</v>
      </c>
      <c r="AB22" s="33">
        <f>RANK(AA22,$AA$2:$AA$59987, 0)</f>
        <v>21</v>
      </c>
      <c r="AC22" s="17">
        <f>IFERROR((AA22/'League Calculation'!J$7)*100, "")</f>
        <v>87.116564417177912</v>
      </c>
    </row>
    <row r="23" spans="1:29" s="30" customFormat="1">
      <c r="A23" s="42" t="s">
        <v>237</v>
      </c>
      <c r="B23">
        <v>10</v>
      </c>
      <c r="C23" s="42" t="s">
        <v>272</v>
      </c>
      <c r="D23"/>
      <c r="E23" s="30">
        <v>4.4660000000000002</v>
      </c>
      <c r="F23" s="30">
        <v>3.9</v>
      </c>
      <c r="G23" s="32">
        <f>(IF(E23=0, "0.00",10-E23))+F23</f>
        <v>9.4339999999999993</v>
      </c>
      <c r="H23" s="33">
        <f>RANK(G23, $G$2:$G$87, 0)</f>
        <v>33</v>
      </c>
      <c r="I23" s="17">
        <f>IFERROR((G23/'League Calculation'!B$7)*100, "")</f>
        <v>76.699186991869922</v>
      </c>
      <c r="J23" s="31">
        <v>3.8</v>
      </c>
      <c r="K23" s="31">
        <v>3.1</v>
      </c>
      <c r="L23" s="32">
        <f>(IF(J23=0, "0.00",10-J23))+K23</f>
        <v>9.3000000000000007</v>
      </c>
      <c r="M23" s="33">
        <f>RANK(L23,$L$2:$L$987)</f>
        <v>11</v>
      </c>
      <c r="N23" s="17">
        <f>IFERROR((L23/'League Calculation'!H$7)*100, "")</f>
        <v>86.9158878504673</v>
      </c>
      <c r="O23" s="31"/>
      <c r="P23" s="31"/>
      <c r="Q23" s="32">
        <f>(IF(O23=0, "0.00",10-O23))+P23</f>
        <v>0</v>
      </c>
      <c r="R23" s="33">
        <f>RANK(Q23,$Q$2:$Q$987, 0)</f>
        <v>11</v>
      </c>
      <c r="S23" s="17">
        <f>IFERROR((Q23/'League Calculation'!I$7)*100, "")</f>
        <v>0</v>
      </c>
      <c r="T23" s="31">
        <v>2.8</v>
      </c>
      <c r="U23" s="31">
        <v>2</v>
      </c>
      <c r="V23" s="32">
        <f>(IF(T23=0, "0.00",10-T23))+U23</f>
        <v>9.1999999999999993</v>
      </c>
      <c r="W23" s="33">
        <f>RANK(V23,$V$2:$V$987, 0)</f>
        <v>17</v>
      </c>
      <c r="X23" s="17">
        <f>IFERROR((V23/'League Calculation'!C$7)*100, "")</f>
        <v>91.089108910891085</v>
      </c>
      <c r="Y23" s="32">
        <f>E23+J23+O23+T23</f>
        <v>11.065999999999999</v>
      </c>
      <c r="Z23" s="32">
        <f>F23+K23+P23+U23</f>
        <v>9</v>
      </c>
      <c r="AA23" s="32">
        <f>G23+L23+Q23+V23</f>
        <v>27.934000000000001</v>
      </c>
      <c r="AB23" s="33">
        <f>RANK(AA23,$AA$2:$AA$59987, 0)</f>
        <v>22</v>
      </c>
      <c r="AC23" s="17">
        <f>IFERROR((AA23/'League Calculation'!J$7)*100, "")</f>
        <v>85.687116564417181</v>
      </c>
    </row>
    <row r="24" spans="1:29" s="30" customFormat="1">
      <c r="A24" s="42" t="s">
        <v>71</v>
      </c>
      <c r="B24">
        <v>37</v>
      </c>
      <c r="C24" s="42" t="s">
        <v>192</v>
      </c>
      <c r="D24"/>
      <c r="E24" s="30">
        <v>1.95</v>
      </c>
      <c r="F24" s="30">
        <v>3.4</v>
      </c>
      <c r="G24" s="32">
        <f>(IF(E24=0, "0.00",10-E24))+F24</f>
        <v>11.450000000000001</v>
      </c>
      <c r="H24" s="33">
        <f>RANK(G24, $G$2:$G$87, 0)</f>
        <v>9</v>
      </c>
      <c r="I24" s="17">
        <f>IFERROR((G24/'League Calculation'!B$7)*100, "")</f>
        <v>93.089430894308961</v>
      </c>
      <c r="J24" s="31">
        <v>4</v>
      </c>
      <c r="K24" s="31">
        <v>1.8</v>
      </c>
      <c r="L24" s="32">
        <f>(IF(J24=0, "0.00",10-J24))+K24</f>
        <v>7.8</v>
      </c>
      <c r="M24" s="33">
        <f>RANK(L24,$L$2:$L$987)</f>
        <v>18</v>
      </c>
      <c r="N24" s="17">
        <f>IFERROR((L24/'League Calculation'!H$7)*100, "")</f>
        <v>72.897196261682254</v>
      </c>
      <c r="O24" s="31"/>
      <c r="P24" s="31"/>
      <c r="Q24" s="32">
        <f>(IF(O24=0, "0.00",10-O24))+P24</f>
        <v>0</v>
      </c>
      <c r="R24" s="33">
        <f>RANK(Q24,$Q$2:$Q$987, 0)</f>
        <v>11</v>
      </c>
      <c r="S24" s="17">
        <f>IFERROR((Q24/'League Calculation'!I$7)*100, "")</f>
        <v>0</v>
      </c>
      <c r="T24" s="31">
        <v>1.6</v>
      </c>
      <c r="U24" s="31">
        <v>0</v>
      </c>
      <c r="V24" s="32">
        <f>(IF(T24=0, "0.00",10-T24))+U24</f>
        <v>8.4</v>
      </c>
      <c r="W24" s="33">
        <f>RANK(V24,$V$2:$V$987, 0)</f>
        <v>25</v>
      </c>
      <c r="X24" s="17">
        <f>IFERROR((V24/'League Calculation'!C$7)*100, "")</f>
        <v>83.168316831683171</v>
      </c>
      <c r="Y24" s="32">
        <f>E24+J24+O24+T24</f>
        <v>7.5500000000000007</v>
      </c>
      <c r="Z24" s="32">
        <f>F24+K24+P24+U24</f>
        <v>5.2</v>
      </c>
      <c r="AA24" s="32">
        <f>G24+L24+Q24+V24</f>
        <v>27.65</v>
      </c>
      <c r="AB24" s="33">
        <f>RANK(AA24,$AA$2:$AA$59987, 0)</f>
        <v>23</v>
      </c>
      <c r="AC24" s="17">
        <f>IFERROR((AA24/'League Calculation'!J$7)*100, "")</f>
        <v>84.815950920245385</v>
      </c>
    </row>
    <row r="25" spans="1:29" s="30" customFormat="1">
      <c r="A25" s="42" t="s">
        <v>244</v>
      </c>
      <c r="B25">
        <v>11</v>
      </c>
      <c r="C25" s="42" t="s">
        <v>273</v>
      </c>
      <c r="D25"/>
      <c r="E25" s="30">
        <v>2.4660000000000002</v>
      </c>
      <c r="F25" s="30">
        <v>3.4</v>
      </c>
      <c r="G25" s="32">
        <f>(IF(E25=0, "0.00",10-E25))+F25</f>
        <v>10.933999999999999</v>
      </c>
      <c r="H25" s="33">
        <f>RANK(G25, $G$2:$G$87, 0)</f>
        <v>23</v>
      </c>
      <c r="I25" s="17">
        <f>IFERROR((G25/'League Calculation'!B$7)*100, "")</f>
        <v>88.894308943089428</v>
      </c>
      <c r="J25" s="31">
        <v>4.5</v>
      </c>
      <c r="K25" s="31">
        <v>2</v>
      </c>
      <c r="L25" s="32">
        <f>(IF(J25=0, "0.00",10-J25))+K25</f>
        <v>7.5</v>
      </c>
      <c r="M25" s="33">
        <f>RANK(L25,$L$2:$L$987)</f>
        <v>20</v>
      </c>
      <c r="N25" s="17">
        <f>IFERROR((L25/'League Calculation'!H$7)*100, "")</f>
        <v>70.093457943925245</v>
      </c>
      <c r="O25" s="31"/>
      <c r="P25" s="31"/>
      <c r="Q25" s="32">
        <f>(IF(O25=0, "0.00",10-O25))+P25</f>
        <v>0</v>
      </c>
      <c r="R25" s="33">
        <f>RANK(Q25,$Q$2:$Q$987, 0)</f>
        <v>11</v>
      </c>
      <c r="S25" s="17">
        <f>IFERROR((Q25/'League Calculation'!I$7)*100, "")</f>
        <v>0</v>
      </c>
      <c r="T25" s="31">
        <v>1.3</v>
      </c>
      <c r="U25" s="31">
        <v>0.5</v>
      </c>
      <c r="V25" s="32">
        <f>(IF(T25=0, "0.00",10-T25))+U25</f>
        <v>9.1999999999999993</v>
      </c>
      <c r="W25" s="33">
        <f>RANK(V25,$V$2:$V$987, 0)</f>
        <v>17</v>
      </c>
      <c r="X25" s="17">
        <f>IFERROR((V25/'League Calculation'!C$7)*100, "")</f>
        <v>91.089108910891085</v>
      </c>
      <c r="Y25" s="32">
        <f>E25+J25+O25+T25</f>
        <v>8.266</v>
      </c>
      <c r="Z25" s="32">
        <f>F25+K25+P25+U25</f>
        <v>5.9</v>
      </c>
      <c r="AA25" s="32">
        <f>G25+L25+Q25+V25</f>
        <v>27.633999999999997</v>
      </c>
      <c r="AB25" s="33">
        <f>RANK(AA25,$AA$2:$AA$59987, 0)</f>
        <v>24</v>
      </c>
      <c r="AC25" s="17">
        <f>IFERROR((AA25/'League Calculation'!J$7)*100, "")</f>
        <v>84.766871165644147</v>
      </c>
    </row>
    <row r="26" spans="1:29" s="30" customFormat="1">
      <c r="A26" s="42" t="s">
        <v>81</v>
      </c>
      <c r="B26">
        <v>4</v>
      </c>
      <c r="C26" s="42" t="s">
        <v>181</v>
      </c>
      <c r="D26"/>
      <c r="E26" s="37">
        <v>2.4</v>
      </c>
      <c r="F26" s="37">
        <v>2.9</v>
      </c>
      <c r="G26" s="32">
        <f>(IF(E26=0, "0.00",10-E26))+F26</f>
        <v>10.5</v>
      </c>
      <c r="H26" s="33">
        <f>RANK(G26, $G$2:$G$87, 0)</f>
        <v>30</v>
      </c>
      <c r="I26" s="17">
        <f>IFERROR((G26/'League Calculation'!B$7)*100, "")</f>
        <v>85.365853658536594</v>
      </c>
      <c r="J26" s="38">
        <v>3.9</v>
      </c>
      <c r="K26" s="38">
        <v>1.9</v>
      </c>
      <c r="L26" s="32">
        <f>(IF(J26=0, "0.00",10-J26))+K26</f>
        <v>8</v>
      </c>
      <c r="M26" s="33">
        <f>RANK(L26,$L$2:$L$987)</f>
        <v>17</v>
      </c>
      <c r="N26" s="17">
        <f>IFERROR((L26/'League Calculation'!H$7)*100, "")</f>
        <v>74.766355140186931</v>
      </c>
      <c r="O26" s="38"/>
      <c r="P26" s="38"/>
      <c r="Q26" s="32">
        <f>(IF(O26=0, "0.00",10-O26))+P26</f>
        <v>0</v>
      </c>
      <c r="R26" s="33">
        <f>RANK(Q26,$Q$2:$Q$987, 0)</f>
        <v>11</v>
      </c>
      <c r="S26" s="17">
        <f>IFERROR((Q26/'League Calculation'!I$7)*100, "")</f>
        <v>0</v>
      </c>
      <c r="T26" s="38">
        <v>1.2</v>
      </c>
      <c r="U26" s="38">
        <v>0</v>
      </c>
      <c r="V26" s="32">
        <f>(IF(T26=0, "0.00",10-T26))+U26</f>
        <v>8.8000000000000007</v>
      </c>
      <c r="W26" s="33">
        <f>RANK(V26,$V$2:$V$987, 0)</f>
        <v>20</v>
      </c>
      <c r="X26" s="17">
        <f>IFERROR((V26/'League Calculation'!C$7)*100, "")</f>
        <v>87.128712871287135</v>
      </c>
      <c r="Y26" s="32">
        <f>E26+J26+O26+T26</f>
        <v>7.5</v>
      </c>
      <c r="Z26" s="32">
        <f>F26+K26+P26+U26</f>
        <v>4.8</v>
      </c>
      <c r="AA26" s="32">
        <f>G26+L26+Q26+V26</f>
        <v>27.3</v>
      </c>
      <c r="AB26" s="33">
        <f>RANK(AA26,$AA$2:$AA$59987, 0)</f>
        <v>25</v>
      </c>
      <c r="AC26" s="17">
        <f>IFERROR((AA26/'League Calculation'!J$7)*100, "")</f>
        <v>83.74233128834355</v>
      </c>
    </row>
    <row r="27" spans="1:29" s="30" customFormat="1">
      <c r="A27" s="42" t="s">
        <v>71</v>
      </c>
      <c r="B27">
        <v>39</v>
      </c>
      <c r="C27" s="42" t="s">
        <v>193</v>
      </c>
      <c r="D27"/>
      <c r="E27" s="30">
        <v>2.5</v>
      </c>
      <c r="F27" s="30">
        <v>3.1</v>
      </c>
      <c r="G27" s="32">
        <f>(IF(E27=0, "0.00",10-E27))+F27</f>
        <v>10.6</v>
      </c>
      <c r="H27" s="33">
        <f>RANK(G27, $G$2:$G$87, 0)</f>
        <v>29</v>
      </c>
      <c r="I27" s="17">
        <f>IFERROR((G27/'League Calculation'!B$7)*100, "")</f>
        <v>86.178861788617894</v>
      </c>
      <c r="J27" s="31">
        <v>4.7</v>
      </c>
      <c r="K27" s="31">
        <v>2.2000000000000002</v>
      </c>
      <c r="L27" s="32">
        <f>(IF(J27=0, "0.00",10-J27))+K27</f>
        <v>7.5</v>
      </c>
      <c r="M27" s="33">
        <f>RANK(L27,$L$2:$L$987)</f>
        <v>20</v>
      </c>
      <c r="N27" s="17">
        <f>IFERROR((L27/'League Calculation'!H$7)*100, "")</f>
        <v>70.093457943925245</v>
      </c>
      <c r="O27" s="31"/>
      <c r="P27" s="31"/>
      <c r="Q27" s="32">
        <f>(IF(O27=0, "0.00",10-O27))+P27</f>
        <v>0</v>
      </c>
      <c r="R27" s="33">
        <f>RANK(Q27,$Q$2:$Q$987, 0)</f>
        <v>11</v>
      </c>
      <c r="S27" s="17">
        <f>IFERROR((Q27/'League Calculation'!I$7)*100, "")</f>
        <v>0</v>
      </c>
      <c r="T27" s="31">
        <v>1.6</v>
      </c>
      <c r="U27" s="31">
        <v>0.5</v>
      </c>
      <c r="V27" s="32">
        <f>(IF(T27=0, "0.00",10-T27))+U27</f>
        <v>8.9</v>
      </c>
      <c r="W27" s="33">
        <f>RANK(V27,$V$2:$V$987, 0)</f>
        <v>19</v>
      </c>
      <c r="X27" s="17">
        <f>IFERROR((V27/'League Calculation'!C$7)*100, "")</f>
        <v>88.118811881188137</v>
      </c>
      <c r="Y27" s="32">
        <f>E27+J27+O27+T27</f>
        <v>8.8000000000000007</v>
      </c>
      <c r="Z27" s="32">
        <f>F27+K27+P27+U27</f>
        <v>5.8000000000000007</v>
      </c>
      <c r="AA27" s="32">
        <f>G27+L27+Q27+V27</f>
        <v>27</v>
      </c>
      <c r="AB27" s="33">
        <f>RANK(AA27,$AA$2:$AA$59987, 0)</f>
        <v>26</v>
      </c>
      <c r="AC27" s="17">
        <f>IFERROR((AA27/'League Calculation'!J$7)*100, "")</f>
        <v>82.822085889570545</v>
      </c>
    </row>
    <row r="28" spans="1:29" s="30" customFormat="1">
      <c r="A28" s="42" t="s">
        <v>83</v>
      </c>
      <c r="B28">
        <v>36</v>
      </c>
      <c r="C28" s="42" t="s">
        <v>282</v>
      </c>
      <c r="D28"/>
      <c r="E28" s="30">
        <v>2.4500000000000002</v>
      </c>
      <c r="F28" s="30">
        <v>2.6</v>
      </c>
      <c r="G28" s="32">
        <f>(IF(E28=0, "0.00",10-E28))+F28</f>
        <v>10.15</v>
      </c>
      <c r="H28" s="33">
        <f>RANK(G28, $G$2:$G$87, 0)</f>
        <v>31</v>
      </c>
      <c r="I28" s="17">
        <f>IFERROR((G28/'League Calculation'!B$7)*100, "")</f>
        <v>82.520325203252042</v>
      </c>
      <c r="J28" s="31">
        <v>5.0999999999999996</v>
      </c>
      <c r="K28" s="31">
        <v>1.5</v>
      </c>
      <c r="L28" s="32">
        <f>(IF(J28=0, "0.00",10-J28))+K28</f>
        <v>6.4</v>
      </c>
      <c r="M28" s="33">
        <f>RANK(L28,$L$2:$L$987)</f>
        <v>23</v>
      </c>
      <c r="N28" s="17">
        <f>IFERROR((L28/'League Calculation'!H$7)*100, "")</f>
        <v>59.813084112149539</v>
      </c>
      <c r="O28" s="31"/>
      <c r="P28" s="31"/>
      <c r="Q28" s="32">
        <f>(IF(O28=0, "0.00",10-O28))+P28</f>
        <v>0</v>
      </c>
      <c r="R28" s="33">
        <f>RANK(Q28,$Q$2:$Q$987, 0)</f>
        <v>11</v>
      </c>
      <c r="S28" s="17">
        <f>IFERROR((Q28/'League Calculation'!I$7)*100, "")</f>
        <v>0</v>
      </c>
      <c r="T28" s="31">
        <v>2</v>
      </c>
      <c r="U28" s="31">
        <v>0</v>
      </c>
      <c r="V28" s="32">
        <f>(IF(T28=0, "0.00",10-T28))+U28</f>
        <v>8</v>
      </c>
      <c r="W28" s="33">
        <f>RANK(V28,$V$2:$V$987, 0)</f>
        <v>27</v>
      </c>
      <c r="X28" s="17">
        <f>IFERROR((V28/'League Calculation'!C$7)*100, "")</f>
        <v>79.207920792079207</v>
      </c>
      <c r="Y28" s="32">
        <f>E28+J28+O28+T28</f>
        <v>9.5500000000000007</v>
      </c>
      <c r="Z28" s="32">
        <f>F28+K28+P28+U28</f>
        <v>4.0999999999999996</v>
      </c>
      <c r="AA28" s="32">
        <f>G28+L28+Q28+V28</f>
        <v>24.55</v>
      </c>
      <c r="AB28" s="33">
        <f>RANK(AA28,$AA$2:$AA$59987, 0)</f>
        <v>27</v>
      </c>
      <c r="AC28" s="17">
        <f>IFERROR((AA28/'League Calculation'!J$7)*100, "")</f>
        <v>75.306748466257673</v>
      </c>
    </row>
    <row r="29" spans="1:29" s="30" customFormat="1">
      <c r="A29" s="42" t="s">
        <v>95</v>
      </c>
      <c r="B29">
        <v>13</v>
      </c>
      <c r="C29" s="42" t="s">
        <v>174</v>
      </c>
      <c r="D29"/>
      <c r="E29" s="30">
        <v>2.0659999999999998</v>
      </c>
      <c r="F29" s="30">
        <v>3.5</v>
      </c>
      <c r="G29" s="32">
        <f>(IF(E29=0, "0.00",10-E29))+F29</f>
        <v>11.434000000000001</v>
      </c>
      <c r="H29" s="33">
        <f>RANK(G29, $G$2:$G$87, 0)</f>
        <v>10</v>
      </c>
      <c r="I29" s="17">
        <f>IFERROR((G29/'League Calculation'!B$7)*100, "")</f>
        <v>92.959349593495958</v>
      </c>
      <c r="J29" s="31"/>
      <c r="K29" s="31"/>
      <c r="L29" s="32">
        <f>(IF(J29=0, "0.00",10-J29))+K29</f>
        <v>0</v>
      </c>
      <c r="M29" s="33">
        <f>RANK(L29,$L$2:$L$987)</f>
        <v>24</v>
      </c>
      <c r="N29" s="17">
        <f>IFERROR((L29/'League Calculation'!H$7)*100, "")</f>
        <v>0</v>
      </c>
      <c r="O29" s="31">
        <v>1.5</v>
      </c>
      <c r="P29" s="31">
        <v>2.2000000000000002</v>
      </c>
      <c r="Q29" s="32">
        <f>(IF(O29=0, "0.00",10-O29))+P29</f>
        <v>10.7</v>
      </c>
      <c r="R29" s="33">
        <f>RANK(Q29,$Q$2:$Q$987, 0)</f>
        <v>3</v>
      </c>
      <c r="S29" s="17">
        <f>IFERROR((Q29/'League Calculation'!I$7)*100, "")</f>
        <v>98.61751152073731</v>
      </c>
      <c r="T29" s="31">
        <v>0</v>
      </c>
      <c r="U29" s="31">
        <v>0</v>
      </c>
      <c r="V29" s="32">
        <f>(IF(T29=0, "0.00",10-T29))+U29</f>
        <v>0</v>
      </c>
      <c r="W29" s="33">
        <f>RANK(V29,$V$2:$V$987, 0)</f>
        <v>28</v>
      </c>
      <c r="X29" s="17">
        <f>IFERROR((V29/'League Calculation'!C$7)*100, "")</f>
        <v>0</v>
      </c>
      <c r="Y29" s="32">
        <f>E29+J29+O29+T29</f>
        <v>3.5659999999999998</v>
      </c>
      <c r="Z29" s="32">
        <f>F29+K29+P29+U29</f>
        <v>5.7</v>
      </c>
      <c r="AA29" s="32">
        <f>G29+L29+Q29+V29</f>
        <v>22.134</v>
      </c>
      <c r="AB29" s="33">
        <f>RANK(AA29,$AA$2:$AA$59987, 0)</f>
        <v>28</v>
      </c>
      <c r="AC29" s="17">
        <f>IFERROR((AA29/'League Calculation'!J$7)*100, "")</f>
        <v>67.895705521472394</v>
      </c>
    </row>
    <row r="30" spans="1:29" s="30" customFormat="1">
      <c r="A30" s="42" t="s">
        <v>96</v>
      </c>
      <c r="B30">
        <v>8</v>
      </c>
      <c r="C30" s="42" t="s">
        <v>185</v>
      </c>
      <c r="D30"/>
      <c r="E30" s="30">
        <v>1.7330000000000001</v>
      </c>
      <c r="F30" s="30">
        <v>3.1</v>
      </c>
      <c r="G30" s="32">
        <f>(IF(E30=0, "0.00",10-E30))+F30</f>
        <v>11.366999999999999</v>
      </c>
      <c r="H30" s="33">
        <f>RANK(G30, $G$2:$G$87, 0)</f>
        <v>17</v>
      </c>
      <c r="I30" s="17">
        <f>IFERROR((G30/'League Calculation'!B$7)*100, "")</f>
        <v>92.41463414634147</v>
      </c>
      <c r="J30" s="31">
        <v>1.8</v>
      </c>
      <c r="K30" s="31">
        <v>2.1</v>
      </c>
      <c r="L30" s="32">
        <f>(IF(J30=0, "0.00",10-J30))+K30</f>
        <v>10.299999999999999</v>
      </c>
      <c r="M30" s="33">
        <f>RANK(L30,$L$2:$L$987)</f>
        <v>3</v>
      </c>
      <c r="N30" s="17">
        <f>IFERROR((L30/'League Calculation'!H$7)*100, "")</f>
        <v>96.261682242990659</v>
      </c>
      <c r="O30" s="31"/>
      <c r="P30" s="31"/>
      <c r="Q30" s="32">
        <f>(IF(O30=0, "0.00",10-O30))+P30</f>
        <v>0</v>
      </c>
      <c r="R30" s="33">
        <f>RANK(Q30,$Q$2:$Q$987, 0)</f>
        <v>11</v>
      </c>
      <c r="S30" s="17">
        <f>IFERROR((Q30/'League Calculation'!I$7)*100, "")</f>
        <v>0</v>
      </c>
      <c r="T30" s="31">
        <v>0</v>
      </c>
      <c r="U30" s="31">
        <v>0</v>
      </c>
      <c r="V30" s="32">
        <f>(IF(T30=0, "0.00",10-T30))+U30</f>
        <v>0</v>
      </c>
      <c r="W30" s="33">
        <f>RANK(V30,$V$2:$V$987, 0)</f>
        <v>28</v>
      </c>
      <c r="X30" s="17">
        <f>IFERROR((V30/'League Calculation'!C$7)*100, "")</f>
        <v>0</v>
      </c>
      <c r="Y30" s="32">
        <f>E30+J30+O30+T30</f>
        <v>3.5330000000000004</v>
      </c>
      <c r="Z30" s="32">
        <f>F30+K30+P30+U30</f>
        <v>5.2</v>
      </c>
      <c r="AA30" s="32">
        <f>G30+L30+Q30+V30</f>
        <v>21.666999999999998</v>
      </c>
      <c r="AB30" s="33">
        <f>RANK(AA30,$AA$2:$AA$59987, 0)</f>
        <v>29</v>
      </c>
      <c r="AC30" s="17">
        <f>IFERROR((AA30/'League Calculation'!J$7)*100, "")</f>
        <v>66.463190184049068</v>
      </c>
    </row>
    <row r="31" spans="1:29" s="30" customFormat="1">
      <c r="A31" s="42" t="s">
        <v>71</v>
      </c>
      <c r="B31">
        <v>41</v>
      </c>
      <c r="C31" s="42" t="s">
        <v>217</v>
      </c>
      <c r="D31"/>
      <c r="E31" s="30">
        <v>1.9</v>
      </c>
      <c r="F31" s="30">
        <v>2.8</v>
      </c>
      <c r="G31" s="32">
        <f>(IF(E31=0, "0.00",10-E31))+F31</f>
        <v>10.899999999999999</v>
      </c>
      <c r="H31" s="33">
        <f>RANK(G31, $G$2:$G$87, 0)</f>
        <v>24</v>
      </c>
      <c r="I31" s="17">
        <f>IFERROR((G31/'League Calculation'!B$7)*100, "")</f>
        <v>88.617886178861781</v>
      </c>
      <c r="J31" s="31">
        <v>3.3</v>
      </c>
      <c r="K31" s="31">
        <v>1.6</v>
      </c>
      <c r="L31" s="32">
        <f>(IF(J31=0, "0.00",10-J31))+K31</f>
        <v>8.3000000000000007</v>
      </c>
      <c r="M31" s="33">
        <f>RANK(L31,$L$2:$L$987)</f>
        <v>16</v>
      </c>
      <c r="N31" s="17">
        <f>IFERROR((L31/'League Calculation'!H$7)*100, "")</f>
        <v>77.570093457943941</v>
      </c>
      <c r="O31" s="31"/>
      <c r="P31" s="31"/>
      <c r="Q31" s="32">
        <f>(IF(O31=0, "0.00",10-O31))+P31</f>
        <v>0</v>
      </c>
      <c r="R31" s="33">
        <f>RANK(Q31,$Q$2:$Q$987, 0)</f>
        <v>11</v>
      </c>
      <c r="S31" s="17">
        <f>IFERROR((Q31/'League Calculation'!I$7)*100, "")</f>
        <v>0</v>
      </c>
      <c r="T31" s="31">
        <v>0</v>
      </c>
      <c r="U31" s="31">
        <v>0</v>
      </c>
      <c r="V31" s="32">
        <f>(IF(T31=0, "0.00",10-T31))+U31</f>
        <v>0</v>
      </c>
      <c r="W31" s="33">
        <f>RANK(V31,$V$2:$V$987, 0)</f>
        <v>28</v>
      </c>
      <c r="X31" s="17">
        <f>IFERROR((V31/'League Calculation'!C$7)*100, "")</f>
        <v>0</v>
      </c>
      <c r="Y31" s="32">
        <f>E31+J31+O31+T31</f>
        <v>5.1999999999999993</v>
      </c>
      <c r="Z31" s="32">
        <f>F31+K31+P31+U31</f>
        <v>4.4000000000000004</v>
      </c>
      <c r="AA31" s="32">
        <f>G31+L31+Q31+V31</f>
        <v>19.2</v>
      </c>
      <c r="AB31" s="33">
        <f>RANK(AA31,$AA$2:$AA$59987, 0)</f>
        <v>30</v>
      </c>
      <c r="AC31" s="17">
        <f>IFERROR((AA31/'League Calculation'!J$7)*100, "")</f>
        <v>58.895705521472387</v>
      </c>
    </row>
    <row r="32" spans="1:29" s="30" customFormat="1">
      <c r="A32" s="42" t="s">
        <v>96</v>
      </c>
      <c r="B32">
        <v>7</v>
      </c>
      <c r="C32" s="42" t="s">
        <v>184</v>
      </c>
      <c r="D32" s="42" t="s">
        <v>125</v>
      </c>
      <c r="E32" s="30">
        <v>2.266</v>
      </c>
      <c r="F32" s="30">
        <v>3</v>
      </c>
      <c r="G32" s="32">
        <f>(IF(E32=0, "0.00",10-E32))+F32</f>
        <v>10.734</v>
      </c>
      <c r="H32" s="33">
        <f>RANK(G32, $G$2:$G$87, 0)</f>
        <v>27</v>
      </c>
      <c r="I32" s="17">
        <f>IFERROR((G32/'League Calculation'!B$7)*100, "")</f>
        <v>87.268292682926841</v>
      </c>
      <c r="J32" s="31">
        <v>3.1</v>
      </c>
      <c r="K32" s="31">
        <v>0.8</v>
      </c>
      <c r="L32" s="32">
        <f>(IF(J32=0, "0.00",10-J32))+K32</f>
        <v>7.7</v>
      </c>
      <c r="M32" s="33">
        <f>RANK(L32,$L$2:$L$987)</f>
        <v>19</v>
      </c>
      <c r="N32" s="17">
        <f>IFERROR((L32/'League Calculation'!H$7)*100, "")</f>
        <v>71.962616822429908</v>
      </c>
      <c r="O32" s="31"/>
      <c r="P32" s="31"/>
      <c r="Q32" s="32">
        <f>(IF(O32=0, "0.00",10-O32))+P32</f>
        <v>0</v>
      </c>
      <c r="R32" s="33">
        <f>RANK(Q32,$Q$2:$Q$987, 0)</f>
        <v>11</v>
      </c>
      <c r="S32" s="17">
        <f>IFERROR((Q32/'League Calculation'!I$7)*100, "")</f>
        <v>0</v>
      </c>
      <c r="T32" s="31">
        <v>0</v>
      </c>
      <c r="U32" s="31">
        <v>0</v>
      </c>
      <c r="V32" s="32">
        <f>(IF(T32=0, "0.00",10-T32))+U32</f>
        <v>0</v>
      </c>
      <c r="W32" s="33">
        <f>RANK(V32,$V$2:$V$987, 0)</f>
        <v>28</v>
      </c>
      <c r="X32" s="17">
        <f>IFERROR((V32/'League Calculation'!C$7)*100, "")</f>
        <v>0</v>
      </c>
      <c r="Y32" s="32">
        <f>E32+J32+O32+T32</f>
        <v>5.3659999999999997</v>
      </c>
      <c r="Z32" s="32">
        <f>F32+K32+P32+U32</f>
        <v>3.8</v>
      </c>
      <c r="AA32" s="32">
        <f>G32+L32+Q32+V32</f>
        <v>18.434000000000001</v>
      </c>
      <c r="AB32" s="33">
        <f>RANK(AA32,$AA$2:$AA$59987, 0)</f>
        <v>31</v>
      </c>
      <c r="AC32" s="17">
        <f>IFERROR((AA32/'League Calculation'!J$7)*100, "")</f>
        <v>56.54601226993865</v>
      </c>
    </row>
    <row r="33" spans="1:29" s="30" customFormat="1">
      <c r="A33" s="42" t="s">
        <v>84</v>
      </c>
      <c r="B33">
        <v>1</v>
      </c>
      <c r="C33" s="42" t="s">
        <v>179</v>
      </c>
      <c r="D33"/>
      <c r="E33" s="37">
        <v>3</v>
      </c>
      <c r="F33" s="37">
        <v>2.4</v>
      </c>
      <c r="G33" s="32">
        <f>(IF(E33=0, "0.00",10-E33))+F33</f>
        <v>9.4</v>
      </c>
      <c r="H33" s="33">
        <f>RANK(G33, $G$2:$G$87, 0)</f>
        <v>34</v>
      </c>
      <c r="I33" s="17">
        <f>IFERROR((G33/'League Calculation'!B$7)*100, "")</f>
        <v>76.422764227642276</v>
      </c>
      <c r="J33" s="38">
        <v>4</v>
      </c>
      <c r="K33" s="38">
        <v>0.9</v>
      </c>
      <c r="L33" s="32">
        <f>(IF(J33=0, "0.00",10-J33))+K33</f>
        <v>6.9</v>
      </c>
      <c r="M33" s="33">
        <f>RANK(L33,$L$2:$L$987)</f>
        <v>22</v>
      </c>
      <c r="N33" s="17">
        <f>IFERROR((L33/'League Calculation'!H$7)*100, "")</f>
        <v>64.485981308411226</v>
      </c>
      <c r="O33" s="38"/>
      <c r="P33" s="38"/>
      <c r="Q33" s="32">
        <f>(IF(O33=0, "0.00",10-O33))+P33</f>
        <v>0</v>
      </c>
      <c r="R33" s="33">
        <f>RANK(Q33,$Q$2:$Q$987, 0)</f>
        <v>11</v>
      </c>
      <c r="S33" s="17">
        <f>IFERROR((Q33/'League Calculation'!I$7)*100, "")</f>
        <v>0</v>
      </c>
      <c r="T33" s="38">
        <v>0</v>
      </c>
      <c r="U33" s="38">
        <v>0</v>
      </c>
      <c r="V33" s="32">
        <f>(IF(T33=0, "0.00",10-T33))+U33</f>
        <v>0</v>
      </c>
      <c r="W33" s="33">
        <f>RANK(V33,$V$2:$V$987, 0)</f>
        <v>28</v>
      </c>
      <c r="X33" s="17">
        <f>IFERROR((V33/'League Calculation'!C$7)*100, "")</f>
        <v>0</v>
      </c>
      <c r="Y33" s="32">
        <f>E33+J33+O33+T33</f>
        <v>7</v>
      </c>
      <c r="Z33" s="32">
        <f>F33+K33+P33+U33</f>
        <v>3.3</v>
      </c>
      <c r="AA33" s="32">
        <f>G33+L33+Q33+V33</f>
        <v>16.3</v>
      </c>
      <c r="AB33" s="40">
        <f>RANK(AA33,$AA$2:$AA$59987, 0)</f>
        <v>32</v>
      </c>
      <c r="AC33" s="17">
        <f>IFERROR((AA33/'League Calculation'!J$7)*100, "")</f>
        <v>50</v>
      </c>
    </row>
    <row r="34" spans="1:29" s="30" customFormat="1">
      <c r="A34" s="42" t="s">
        <v>96</v>
      </c>
      <c r="B34">
        <v>28</v>
      </c>
      <c r="C34" s="42" t="s">
        <v>278</v>
      </c>
      <c r="D34"/>
      <c r="E34" s="30">
        <v>3.0329999999999999</v>
      </c>
      <c r="F34" s="30">
        <v>2.5</v>
      </c>
      <c r="G34" s="32">
        <f>(IF(E34=0, "0.00",10-E34))+F34</f>
        <v>9.4670000000000005</v>
      </c>
      <c r="H34" s="33">
        <f>RANK(G34, $G$2:$G$87, 0)</f>
        <v>32</v>
      </c>
      <c r="I34" s="17">
        <f>IFERROR((G34/'League Calculation'!B$7)*100, "")</f>
        <v>76.967479674796763</v>
      </c>
      <c r="J34" s="31"/>
      <c r="K34" s="31"/>
      <c r="L34" s="32">
        <f>(IF(J34=0, "0.00",10-J34))+K34</f>
        <v>0</v>
      </c>
      <c r="M34" s="33">
        <f>RANK(L34,$L$2:$L$987)</f>
        <v>24</v>
      </c>
      <c r="N34" s="17">
        <f>IFERROR((L34/'League Calculation'!H$7)*100, "")</f>
        <v>0</v>
      </c>
      <c r="O34" s="31">
        <v>7</v>
      </c>
      <c r="P34" s="31">
        <v>1.2</v>
      </c>
      <c r="Q34" s="32">
        <f>(IF(O34=0, "0.00",10-O34))+P34</f>
        <v>4.2</v>
      </c>
      <c r="R34" s="33">
        <f>RANK(Q34,$Q$2:$Q$987, 0)</f>
        <v>10</v>
      </c>
      <c r="S34" s="17">
        <f>IFERROR((Q34/'League Calculation'!I$7)*100, "")</f>
        <v>38.70967741935484</v>
      </c>
      <c r="T34" s="31">
        <v>0</v>
      </c>
      <c r="U34" s="31">
        <v>0</v>
      </c>
      <c r="V34" s="32">
        <f>(IF(T34=0, "0.00",10-T34))+U34</f>
        <v>0</v>
      </c>
      <c r="W34" s="33">
        <f>RANK(V34,$V$2:$V$987, 0)</f>
        <v>28</v>
      </c>
      <c r="X34" s="17">
        <f>IFERROR((V34/'League Calculation'!C$7)*100, "")</f>
        <v>0</v>
      </c>
      <c r="Y34" s="32">
        <f>E34+J34+O34+T34</f>
        <v>10.032999999999999</v>
      </c>
      <c r="Z34" s="32">
        <f>F34+K34+P34+U34</f>
        <v>3.7</v>
      </c>
      <c r="AA34" s="32">
        <f>G34+L34+Q34+V34</f>
        <v>13.667000000000002</v>
      </c>
      <c r="AB34" s="33">
        <f>RANK(AA34,$AA$2:$AA$59987, 0)</f>
        <v>33</v>
      </c>
      <c r="AC34" s="17">
        <f>IFERROR((AA34/'League Calculation'!J$7)*100, "")</f>
        <v>41.923312883435585</v>
      </c>
    </row>
    <row r="35" spans="1:29" s="30" customFormat="1">
      <c r="A35" s="42" t="s">
        <v>99</v>
      </c>
      <c r="B35">
        <v>24</v>
      </c>
      <c r="C35" s="42" t="s">
        <v>202</v>
      </c>
      <c r="D35"/>
      <c r="E35" s="30">
        <v>1.266</v>
      </c>
      <c r="F35" s="30">
        <v>3.2</v>
      </c>
      <c r="G35" s="32">
        <f>(IF(E35=0, "0.00",10-E35))+F35</f>
        <v>11.934000000000001</v>
      </c>
      <c r="H35" s="33">
        <f>RANK(G35, $G$2:$G$87, 0)</f>
        <v>5</v>
      </c>
      <c r="I35" s="17">
        <f>IFERROR((G35/'League Calculation'!B$7)*100, "")</f>
        <v>97.024390243902459</v>
      </c>
      <c r="J35" s="31">
        <v>0</v>
      </c>
      <c r="K35" s="31">
        <v>0</v>
      </c>
      <c r="L35" s="32">
        <f>(IF(J35=0, "0.00",10-J35))+K35</f>
        <v>0</v>
      </c>
      <c r="M35" s="33">
        <f>RANK(L35,$L$2:$L$987)</f>
        <v>24</v>
      </c>
      <c r="N35" s="17">
        <f>IFERROR((L35/'League Calculation'!H$7)*100, "")</f>
        <v>0</v>
      </c>
      <c r="O35" s="31"/>
      <c r="P35" s="31"/>
      <c r="Q35" s="32">
        <f>(IF(O35=0, "0.00",10-O35))+P35</f>
        <v>0</v>
      </c>
      <c r="R35" s="33">
        <f>RANK(Q35,$Q$2:$Q$987, 0)</f>
        <v>11</v>
      </c>
      <c r="S35" s="17">
        <f>IFERROR((Q35/'League Calculation'!I$7)*100, "")</f>
        <v>0</v>
      </c>
      <c r="T35" s="31">
        <v>0</v>
      </c>
      <c r="U35" s="31">
        <v>0</v>
      </c>
      <c r="V35" s="32">
        <f>(IF(T35=0, "0.00",10-T35))+U35</f>
        <v>0</v>
      </c>
      <c r="W35" s="33">
        <f>RANK(V35,$V$2:$V$987, 0)</f>
        <v>28</v>
      </c>
      <c r="X35" s="17">
        <f>IFERROR((V35/'League Calculation'!C$7)*100, "")</f>
        <v>0</v>
      </c>
      <c r="Y35" s="32">
        <f>E35+J35+O35+T35</f>
        <v>1.266</v>
      </c>
      <c r="Z35" s="32">
        <f>F35+K35+P35+U35</f>
        <v>3.2</v>
      </c>
      <c r="AA35" s="32">
        <f>G35+L35+Q35+V35</f>
        <v>11.934000000000001</v>
      </c>
      <c r="AB35" s="33">
        <f>RANK(AA35,$AA$2:$AA$59987, 0)</f>
        <v>34</v>
      </c>
      <c r="AC35" s="17">
        <f>IFERROR((AA35/'League Calculation'!J$7)*100, "")</f>
        <v>36.607361963190186</v>
      </c>
    </row>
    <row r="36" spans="1:29" s="30" customFormat="1">
      <c r="A36" s="42" t="s">
        <v>71</v>
      </c>
      <c r="B36">
        <v>40</v>
      </c>
      <c r="C36" s="42" t="s">
        <v>283</v>
      </c>
      <c r="D36"/>
      <c r="E36" s="30">
        <v>2.0499999999999998</v>
      </c>
      <c r="F36" s="30">
        <v>3.1</v>
      </c>
      <c r="G36" s="32">
        <f>(IF(E36=0, "0.00",10-E36))+F36</f>
        <v>11.05</v>
      </c>
      <c r="H36" s="33">
        <f>RANK(G36, $G$2:$G$87, 0)</f>
        <v>21</v>
      </c>
      <c r="I36" s="17">
        <f>IFERROR((G36/'League Calculation'!B$7)*100, "")</f>
        <v>89.83739837398376</v>
      </c>
      <c r="J36" s="31">
        <v>0</v>
      </c>
      <c r="K36" s="31">
        <v>0</v>
      </c>
      <c r="L36" s="32">
        <f>(IF(J36=0, "0.00",10-J36))+K36</f>
        <v>0</v>
      </c>
      <c r="M36" s="33">
        <f>RANK(L36,$L$2:$L$987)</f>
        <v>24</v>
      </c>
      <c r="N36" s="17">
        <f>IFERROR((L36/'League Calculation'!H$7)*100, "")</f>
        <v>0</v>
      </c>
      <c r="O36" s="31"/>
      <c r="P36" s="31"/>
      <c r="Q36" s="32">
        <f>(IF(O36=0, "0.00",10-O36))+P36</f>
        <v>0</v>
      </c>
      <c r="R36" s="33">
        <f>RANK(Q36,$Q$2:$Q$987, 0)</f>
        <v>11</v>
      </c>
      <c r="S36" s="17">
        <f>IFERROR((Q36/'League Calculation'!I$7)*100, "")</f>
        <v>0</v>
      </c>
      <c r="T36" s="31">
        <v>0</v>
      </c>
      <c r="U36" s="31">
        <v>0</v>
      </c>
      <c r="V36" s="32">
        <f>(IF(T36=0, "0.00",10-T36))+U36</f>
        <v>0</v>
      </c>
      <c r="W36" s="33">
        <f>RANK(V36,$V$2:$V$987, 0)</f>
        <v>28</v>
      </c>
      <c r="X36" s="17">
        <f>IFERROR((V36/'League Calculation'!C$7)*100, "")</f>
        <v>0</v>
      </c>
      <c r="Y36" s="32">
        <f>E36+J36+O36+T36</f>
        <v>2.0499999999999998</v>
      </c>
      <c r="Z36" s="32">
        <f>F36+K36+P36+U36</f>
        <v>3.1</v>
      </c>
      <c r="AA36" s="32">
        <f>G36+L36+Q36+V36</f>
        <v>11.05</v>
      </c>
      <c r="AB36" s="33">
        <f>RANK(AA36,$AA$2:$AA$59987, 0)</f>
        <v>35</v>
      </c>
      <c r="AC36" s="17">
        <f>IFERROR((AA36/'League Calculation'!J$7)*100, "")</f>
        <v>33.895705521472394</v>
      </c>
    </row>
    <row r="37" spans="1:29" s="30" customFormat="1">
      <c r="A37" s="42" t="s">
        <v>95</v>
      </c>
      <c r="B37">
        <v>2</v>
      </c>
      <c r="C37" s="42" t="s">
        <v>271</v>
      </c>
      <c r="D37"/>
      <c r="E37" s="37">
        <v>0</v>
      </c>
      <c r="F37" s="37">
        <v>0</v>
      </c>
      <c r="G37" s="32">
        <f>(IF(E37=0, "0.00",10-E37))+F37</f>
        <v>0</v>
      </c>
      <c r="H37" s="33">
        <f>RANK(G37, $G$2:$G$87, 0)</f>
        <v>36</v>
      </c>
      <c r="I37" s="17">
        <f>IFERROR((G37/'League Calculation'!B$7)*100, "")</f>
        <v>0</v>
      </c>
      <c r="J37" s="38">
        <v>0</v>
      </c>
      <c r="K37" s="38">
        <v>0</v>
      </c>
      <c r="L37" s="32">
        <f>(IF(J37=0, "0.00",10-J37))+K37</f>
        <v>0</v>
      </c>
      <c r="M37" s="33">
        <f>RANK(L37,$L$2:$L$987)</f>
        <v>24</v>
      </c>
      <c r="N37" s="17">
        <f>IFERROR((L37/'League Calculation'!H$7)*100, "")</f>
        <v>0</v>
      </c>
      <c r="O37" s="38"/>
      <c r="P37" s="38"/>
      <c r="Q37" s="32">
        <f>(IF(O37=0, "0.00",10-O37))+P37</f>
        <v>0</v>
      </c>
      <c r="R37" s="33">
        <f>RANK(Q37,$Q$2:$Q$987, 0)</f>
        <v>11</v>
      </c>
      <c r="S37" s="17">
        <f>IFERROR((Q37/'League Calculation'!I$7)*100, "")</f>
        <v>0</v>
      </c>
      <c r="T37" s="38">
        <v>0</v>
      </c>
      <c r="U37" s="38">
        <v>0</v>
      </c>
      <c r="V37" s="32">
        <f>(IF(T37=0, "0.00",10-T37))+U37</f>
        <v>0</v>
      </c>
      <c r="W37" s="33">
        <f>RANK(V37,$V$2:$V$987, 0)</f>
        <v>28</v>
      </c>
      <c r="X37" s="17">
        <f>IFERROR((V37/'League Calculation'!C$7)*100, "")</f>
        <v>0</v>
      </c>
      <c r="Y37" s="32">
        <f>E37+J37+O37+T37</f>
        <v>0</v>
      </c>
      <c r="Z37" s="32">
        <f>F37+K37+P37+U37</f>
        <v>0</v>
      </c>
      <c r="AA37" s="32">
        <f>G37+L37+Q37+V37</f>
        <v>0</v>
      </c>
      <c r="AB37" s="40">
        <f>RANK(AA37,$AA$2:$AA$59987, 0)</f>
        <v>36</v>
      </c>
      <c r="AC37" s="17">
        <f>IFERROR((AA37/'League Calculation'!J$7)*100, "")</f>
        <v>0</v>
      </c>
    </row>
    <row r="38" spans="1:29" s="30" customFormat="1">
      <c r="A38" s="42" t="s">
        <v>82</v>
      </c>
      <c r="B38">
        <v>16</v>
      </c>
      <c r="C38" s="42" t="s">
        <v>216</v>
      </c>
      <c r="D38"/>
      <c r="E38" s="30">
        <v>0</v>
      </c>
      <c r="F38" s="30">
        <v>0</v>
      </c>
      <c r="G38" s="32">
        <f>(IF(E38=0, "0.00",10-E38))+F38</f>
        <v>0</v>
      </c>
      <c r="H38" s="33">
        <f>RANK(G38, $G$2:$G$87, 0)</f>
        <v>36</v>
      </c>
      <c r="I38" s="17">
        <f>IFERROR((G38/'League Calculation'!B$7)*100, "")</f>
        <v>0</v>
      </c>
      <c r="J38" s="31"/>
      <c r="K38" s="31"/>
      <c r="L38" s="32">
        <f>(IF(J38=0, "0.00",10-J38))+K38</f>
        <v>0</v>
      </c>
      <c r="M38" s="33">
        <f>RANK(L38,$L$2:$L$987)</f>
        <v>24</v>
      </c>
      <c r="N38" s="17">
        <f>IFERROR((L38/'League Calculation'!H$7)*100, "")</f>
        <v>0</v>
      </c>
      <c r="O38" s="31">
        <v>0</v>
      </c>
      <c r="P38" s="31">
        <v>0</v>
      </c>
      <c r="Q38" s="32">
        <f>(IF(O38=0, "0.00",10-O38))+P38</f>
        <v>0</v>
      </c>
      <c r="R38" s="33">
        <f>RANK(Q38,$Q$2:$Q$987, 0)</f>
        <v>11</v>
      </c>
      <c r="S38" s="17">
        <f>IFERROR((Q38/'League Calculation'!I$7)*100, "")</f>
        <v>0</v>
      </c>
      <c r="T38" s="31">
        <v>0</v>
      </c>
      <c r="U38" s="31">
        <v>0</v>
      </c>
      <c r="V38" s="32">
        <f>(IF(T38=0, "0.00",10-T38))+U38</f>
        <v>0</v>
      </c>
      <c r="W38" s="33">
        <f>RANK(V38,$V$2:$V$987, 0)</f>
        <v>28</v>
      </c>
      <c r="X38" s="17">
        <f>IFERROR((V38/'League Calculation'!C$7)*100, "")</f>
        <v>0</v>
      </c>
      <c r="Y38" s="32">
        <f>E38+J38+O38+T38</f>
        <v>0</v>
      </c>
      <c r="Z38" s="32">
        <f>F38+K38+P38+U38</f>
        <v>0</v>
      </c>
      <c r="AA38" s="32">
        <f>G38+L38+Q38+V38</f>
        <v>0</v>
      </c>
      <c r="AB38" s="33">
        <f>RANK(AA38,$AA$2:$AA$59987, 0)</f>
        <v>36</v>
      </c>
      <c r="AC38" s="17">
        <f>IFERROR((AA38/'League Calculation'!J$7)*100, "")</f>
        <v>0</v>
      </c>
    </row>
    <row r="39" spans="1:29" s="30" customFormat="1">
      <c r="A39" s="42" t="s">
        <v>98</v>
      </c>
      <c r="B39">
        <v>23</v>
      </c>
      <c r="C39" s="42" t="s">
        <v>194</v>
      </c>
      <c r="D39"/>
      <c r="E39" s="30">
        <v>0</v>
      </c>
      <c r="F39" s="30">
        <v>0</v>
      </c>
      <c r="G39" s="32">
        <f>(IF(E39=0, "0.00",10-E39))+F39</f>
        <v>0</v>
      </c>
      <c r="H39" s="33">
        <f>RANK(G39, $G$2:$G$87, 0)</f>
        <v>36</v>
      </c>
      <c r="I39" s="17">
        <f>IFERROR((G39/'League Calculation'!B$7)*100, "")</f>
        <v>0</v>
      </c>
      <c r="J39" s="31">
        <v>0</v>
      </c>
      <c r="K39" s="31">
        <v>0</v>
      </c>
      <c r="L39" s="32">
        <f>(IF(J39=0, "0.00",10-J39))+K39</f>
        <v>0</v>
      </c>
      <c r="M39" s="33">
        <f>RANK(L39,$L$2:$L$987)</f>
        <v>24</v>
      </c>
      <c r="N39" s="17">
        <f>IFERROR((L39/'League Calculation'!H$7)*100, "")</f>
        <v>0</v>
      </c>
      <c r="O39" s="31"/>
      <c r="P39" s="31"/>
      <c r="Q39" s="32">
        <f>(IF(O39=0, "0.00",10-O39))+P39</f>
        <v>0</v>
      </c>
      <c r="R39" s="33">
        <f>RANK(Q39,$Q$2:$Q$987, 0)</f>
        <v>11</v>
      </c>
      <c r="S39" s="17">
        <f>IFERROR((Q39/'League Calculation'!I$7)*100, "")</f>
        <v>0</v>
      </c>
      <c r="T39" s="31">
        <v>0</v>
      </c>
      <c r="U39" s="31">
        <v>0</v>
      </c>
      <c r="V39" s="32">
        <f>(IF(T39=0, "0.00",10-T39))+U39</f>
        <v>0</v>
      </c>
      <c r="W39" s="33">
        <f>RANK(V39,$V$2:$V$987, 0)</f>
        <v>28</v>
      </c>
      <c r="X39" s="17">
        <f>IFERROR((V39/'League Calculation'!C$7)*100, "")</f>
        <v>0</v>
      </c>
      <c r="Y39" s="32">
        <f>E39+J39+O39+T39</f>
        <v>0</v>
      </c>
      <c r="Z39" s="32">
        <f>F39+K39+P39+U39</f>
        <v>0</v>
      </c>
      <c r="AA39" s="32">
        <f>G39+L39+Q39+V39</f>
        <v>0</v>
      </c>
      <c r="AB39" s="33">
        <f>RANK(AA39,$AA$2:$AA$59987, 0)</f>
        <v>36</v>
      </c>
      <c r="AC39" s="17">
        <f>IFERROR((AA39/'League Calculation'!J$7)*100, "")</f>
        <v>0</v>
      </c>
    </row>
    <row r="40" spans="1:29" s="30" customFormat="1">
      <c r="A40" s="42" t="s">
        <v>99</v>
      </c>
      <c r="B40">
        <v>26</v>
      </c>
      <c r="C40" s="42" t="s">
        <v>277</v>
      </c>
      <c r="D40"/>
      <c r="E40" s="30">
        <v>0</v>
      </c>
      <c r="F40" s="30">
        <v>0</v>
      </c>
      <c r="G40" s="32">
        <f>(IF(E40=0, "0.00",10-E40))+F40</f>
        <v>0</v>
      </c>
      <c r="H40" s="33">
        <f>RANK(G40, $G$2:$G$87, 0)</f>
        <v>36</v>
      </c>
      <c r="I40" s="17">
        <f>IFERROR((G40/'League Calculation'!B$7)*100, "")</f>
        <v>0</v>
      </c>
      <c r="J40" s="31">
        <v>0</v>
      </c>
      <c r="K40" s="31">
        <v>0</v>
      </c>
      <c r="L40" s="32">
        <f>(IF(J40=0, "0.00",10-J40))+K40</f>
        <v>0</v>
      </c>
      <c r="M40" s="33">
        <f>RANK(L40,$L$2:$L$987)</f>
        <v>24</v>
      </c>
      <c r="N40" s="17">
        <f>IFERROR((L40/'League Calculation'!H$7)*100, "")</f>
        <v>0</v>
      </c>
      <c r="O40" s="31"/>
      <c r="P40" s="31"/>
      <c r="Q40" s="32">
        <f>(IF(O40=0, "0.00",10-O40))+P40</f>
        <v>0</v>
      </c>
      <c r="R40" s="33">
        <f>RANK(Q40,$Q$2:$Q$987, 0)</f>
        <v>11</v>
      </c>
      <c r="S40" s="17">
        <f>IFERROR((Q40/'League Calculation'!I$7)*100, "")</f>
        <v>0</v>
      </c>
      <c r="T40" s="31">
        <v>0</v>
      </c>
      <c r="U40" s="31">
        <v>0</v>
      </c>
      <c r="V40" s="32">
        <f>(IF(T40=0, "0.00",10-T40))+U40</f>
        <v>0</v>
      </c>
      <c r="W40" s="33">
        <f>RANK(V40,$V$2:$V$987, 0)</f>
        <v>28</v>
      </c>
      <c r="X40" s="17">
        <f>IFERROR((V40/'League Calculation'!C$7)*100, "")</f>
        <v>0</v>
      </c>
      <c r="Y40" s="32">
        <f>E40+J40+O40+T40</f>
        <v>0</v>
      </c>
      <c r="Z40" s="32">
        <f>F40+K40+P40+U40</f>
        <v>0</v>
      </c>
      <c r="AA40" s="32">
        <f>G40+L40+Q40+V40</f>
        <v>0</v>
      </c>
      <c r="AB40" s="33">
        <f>RANK(AA40,$AA$2:$AA$59987, 0)</f>
        <v>36</v>
      </c>
      <c r="AC40" s="17">
        <f>IFERROR((AA40/'League Calculation'!J$7)*100, "")</f>
        <v>0</v>
      </c>
    </row>
    <row r="41" spans="1:29" s="30" customFormat="1">
      <c r="A41" s="42" t="s">
        <v>82</v>
      </c>
      <c r="B41">
        <v>27</v>
      </c>
      <c r="C41" s="42" t="s">
        <v>215</v>
      </c>
      <c r="D41"/>
      <c r="E41" s="30">
        <v>0</v>
      </c>
      <c r="F41" s="30">
        <v>0</v>
      </c>
      <c r="G41" s="32">
        <f>(IF(E41=0, "0.00",10-E41))+F41</f>
        <v>0</v>
      </c>
      <c r="H41" s="33">
        <f>RANK(G41, $G$2:$G$87, 0)</f>
        <v>36</v>
      </c>
      <c r="I41" s="17">
        <f>IFERROR((G41/'League Calculation'!B$7)*100, "")</f>
        <v>0</v>
      </c>
      <c r="J41" s="31">
        <v>0</v>
      </c>
      <c r="K41" s="31">
        <v>0</v>
      </c>
      <c r="L41" s="32">
        <f>(IF(J41=0, "0.00",10-J41))+K41</f>
        <v>0</v>
      </c>
      <c r="M41" s="33">
        <f>RANK(L41,$L$2:$L$987)</f>
        <v>24</v>
      </c>
      <c r="N41" s="17">
        <f>IFERROR((L41/'League Calculation'!H$7)*100, "")</f>
        <v>0</v>
      </c>
      <c r="O41" s="31"/>
      <c r="P41" s="31"/>
      <c r="Q41" s="32">
        <f>(IF(O41=0, "0.00",10-O41))+P41</f>
        <v>0</v>
      </c>
      <c r="R41" s="33">
        <f>RANK(Q41,$Q$2:$Q$987, 0)</f>
        <v>11</v>
      </c>
      <c r="S41" s="17">
        <f>IFERROR((Q41/'League Calculation'!I$7)*100, "")</f>
        <v>0</v>
      </c>
      <c r="T41" s="31">
        <v>0</v>
      </c>
      <c r="U41" s="31">
        <v>0</v>
      </c>
      <c r="V41" s="32">
        <f>(IF(T41=0, "0.00",10-T41))+U41</f>
        <v>0</v>
      </c>
      <c r="W41" s="33">
        <f>RANK(V41,$V$2:$V$987, 0)</f>
        <v>28</v>
      </c>
      <c r="X41" s="17">
        <f>IFERROR((V41/'League Calculation'!C$7)*100, "")</f>
        <v>0</v>
      </c>
      <c r="Y41" s="32">
        <f>E41+J41+O41+T41</f>
        <v>0</v>
      </c>
      <c r="Z41" s="32">
        <f>F41+K41+P41+U41</f>
        <v>0</v>
      </c>
      <c r="AA41" s="32">
        <f>G41+L41+Q41+V41</f>
        <v>0</v>
      </c>
      <c r="AB41" s="33">
        <f>RANK(AA41,$AA$2:$AA$59987, 0)</f>
        <v>36</v>
      </c>
      <c r="AC41" s="17">
        <f>IFERROR((AA41/'League Calculation'!J$7)*100, "")</f>
        <v>0</v>
      </c>
    </row>
    <row r="42" spans="1:29" s="30" customFormat="1">
      <c r="A42" s="42" t="s">
        <v>83</v>
      </c>
      <c r="B42">
        <v>29</v>
      </c>
      <c r="C42" s="42" t="s">
        <v>196</v>
      </c>
      <c r="D42"/>
      <c r="E42" s="30">
        <v>0</v>
      </c>
      <c r="F42" s="30">
        <v>0</v>
      </c>
      <c r="G42" s="32">
        <f>(IF(E42=0, "0.00",10-E42))+F42</f>
        <v>0</v>
      </c>
      <c r="H42" s="33">
        <f>RANK(G42, $G$2:$G$87, 0)</f>
        <v>36</v>
      </c>
      <c r="I42" s="17">
        <f>IFERROR((G42/'League Calculation'!B$7)*100, "")</f>
        <v>0</v>
      </c>
      <c r="J42" s="31"/>
      <c r="K42" s="31"/>
      <c r="L42" s="32">
        <f>(IF(J42=0, "0.00",10-J42))+K42</f>
        <v>0</v>
      </c>
      <c r="M42" s="33">
        <f>RANK(L42,$L$2:$L$987)</f>
        <v>24</v>
      </c>
      <c r="N42" s="17">
        <f>IFERROR((L42/'League Calculation'!H$7)*100, "")</f>
        <v>0</v>
      </c>
      <c r="O42" s="31">
        <v>0</v>
      </c>
      <c r="P42" s="31">
        <v>0</v>
      </c>
      <c r="Q42" s="32">
        <f>(IF(O42=0, "0.00",10-O42))+P42</f>
        <v>0</v>
      </c>
      <c r="R42" s="33">
        <f>RANK(Q42,$Q$2:$Q$987, 0)</f>
        <v>11</v>
      </c>
      <c r="S42" s="17">
        <f>IFERROR((Q42/'League Calculation'!I$7)*100, "")</f>
        <v>0</v>
      </c>
      <c r="T42" s="31">
        <v>0</v>
      </c>
      <c r="U42" s="31">
        <v>0</v>
      </c>
      <c r="V42" s="32">
        <f>(IF(T42=0, "0.00",10-T42))+U42</f>
        <v>0</v>
      </c>
      <c r="W42" s="33">
        <f>RANK(V42,$V$2:$V$987, 0)</f>
        <v>28</v>
      </c>
      <c r="X42" s="17">
        <f>IFERROR((V42/'League Calculation'!C$7)*100, "")</f>
        <v>0</v>
      </c>
      <c r="Y42" s="32">
        <f>E42+J42+O42+T42</f>
        <v>0</v>
      </c>
      <c r="Z42" s="32">
        <f>F42+K42+P42+U42</f>
        <v>0</v>
      </c>
      <c r="AA42" s="32">
        <f>G42+L42+Q42+V42</f>
        <v>0</v>
      </c>
      <c r="AB42" s="33">
        <f>RANK(AA42,$AA$2:$AA$59987, 0)</f>
        <v>36</v>
      </c>
      <c r="AC42" s="17">
        <f>IFERROR((AA42/'League Calculation'!J$7)*100, "")</f>
        <v>0</v>
      </c>
    </row>
    <row r="43" spans="1:29" s="30" customFormat="1">
      <c r="A43" s="42" t="s">
        <v>71</v>
      </c>
      <c r="B43">
        <v>32</v>
      </c>
      <c r="C43" s="42" t="s">
        <v>224</v>
      </c>
      <c r="D43"/>
      <c r="E43" s="30">
        <v>0</v>
      </c>
      <c r="F43" s="30">
        <v>0</v>
      </c>
      <c r="G43" s="32">
        <f>(IF(E43=0, "0.00",10-E43))+F43</f>
        <v>0</v>
      </c>
      <c r="H43" s="33">
        <f>RANK(G43, $G$2:$G$87, 0)</f>
        <v>36</v>
      </c>
      <c r="I43" s="17">
        <f>IFERROR((G43/'League Calculation'!B$7)*100, "")</f>
        <v>0</v>
      </c>
      <c r="J43" s="31"/>
      <c r="K43" s="31"/>
      <c r="L43" s="32">
        <f>(IF(J43=0, "0.00",10-J43))+K43</f>
        <v>0</v>
      </c>
      <c r="M43" s="33">
        <f>RANK(L43,$L$2:$L$987)</f>
        <v>24</v>
      </c>
      <c r="N43" s="17">
        <f>IFERROR((L43/'League Calculation'!H$7)*100, "")</f>
        <v>0</v>
      </c>
      <c r="O43" s="31">
        <v>0</v>
      </c>
      <c r="P43" s="31">
        <v>0</v>
      </c>
      <c r="Q43" s="32">
        <f>(IF(O43=0, "0.00",10-O43))+P43</f>
        <v>0</v>
      </c>
      <c r="R43" s="33">
        <f>RANK(Q43,$Q$2:$Q$987, 0)</f>
        <v>11</v>
      </c>
      <c r="S43" s="17">
        <f>IFERROR((Q43/'League Calculation'!I$7)*100, "")</f>
        <v>0</v>
      </c>
      <c r="T43" s="31">
        <v>0</v>
      </c>
      <c r="U43" s="31">
        <v>0</v>
      </c>
      <c r="V43" s="32">
        <f>(IF(T43=0, "0.00",10-T43))+U43</f>
        <v>0</v>
      </c>
      <c r="W43" s="33">
        <f>RANK(V43,$V$2:$V$987, 0)</f>
        <v>28</v>
      </c>
      <c r="X43" s="17">
        <f>IFERROR((V43/'League Calculation'!C$7)*100, "")</f>
        <v>0</v>
      </c>
      <c r="Y43" s="32">
        <f>E43+J43+O43+T43</f>
        <v>0</v>
      </c>
      <c r="Z43" s="32">
        <f>F43+K43+P43+U43</f>
        <v>0</v>
      </c>
      <c r="AA43" s="32">
        <f>G43+L43+Q43+V43</f>
        <v>0</v>
      </c>
      <c r="AB43" s="33">
        <f>RANK(AA43,$AA$2:$AA$59987, 0)</f>
        <v>36</v>
      </c>
      <c r="AC43" s="17">
        <f>IFERROR((AA43/'League Calculation'!J$7)*100, "")</f>
        <v>0</v>
      </c>
    </row>
    <row r="1048563" spans="8:9">
      <c r="H1048563" s="11">
        <f>SUM(H6)</f>
        <v>5</v>
      </c>
      <c r="I1048563" s="18">
        <f>SUM(I2:I1048562)</f>
        <v>3149.1219512195134</v>
      </c>
    </row>
  </sheetData>
  <sheetProtection sheet="1" objects="1" scenarios="1" selectLockedCells="1"/>
  <autoFilter ref="A1:A1048563" xr:uid="{81273FC6-37DF-3842-8DF8-943D1ABD1D19}"/>
  <sortState xmlns:xlrd2="http://schemas.microsoft.com/office/spreadsheetml/2017/richdata2" ref="A2:AC43">
    <sortCondition ref="AB2:AB43"/>
  </sortState>
  <conditionalFormatting sqref="AB1:AB1048576 W1:W1048576 R1:R1048576 M1:M1048576 H1:H1048576">
    <cfRule type="cellIs" dxfId="5" priority="13" operator="equal">
      <formula>3</formula>
    </cfRule>
    <cfRule type="cellIs" dxfId="4" priority="14" operator="equal">
      <formula>2</formula>
    </cfRule>
    <cfRule type="cellIs" dxfId="3" priority="15" operator="equal">
      <formula>1</formula>
    </cfRule>
  </conditionalFormatting>
  <dataValidations count="1">
    <dataValidation type="list" allowBlank="1" showInputMessage="1" showErrorMessage="1" sqref="D2:D1048576" xr:uid="{2388A6B3-E1B0-CC4E-A6F5-32A502264CC4}">
      <formula1>"Yes"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B902A-2601-4042-B904-520ABB7D1A3E}">
  <dimension ref="A1:S1048575"/>
  <sheetViews>
    <sheetView zoomScale="75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F6" sqref="F6"/>
    </sheetView>
  </sheetViews>
  <sheetFormatPr defaultColWidth="10.875" defaultRowHeight="15.75"/>
  <cols>
    <col min="1" max="1" width="33.125" style="5" bestFit="1" customWidth="1"/>
    <col min="2" max="2" width="9.5" style="5" customWidth="1"/>
    <col min="3" max="3" width="19.875" style="5" bestFit="1" customWidth="1"/>
    <col min="4" max="4" width="4.875" style="5" bestFit="1" customWidth="1"/>
    <col min="5" max="6" width="11.375" style="5" customWidth="1"/>
    <col min="7" max="7" width="10.875" style="10"/>
    <col min="8" max="8" width="10.875" style="11"/>
    <col min="9" max="9" width="10.875" style="18"/>
    <col min="10" max="11" width="10.875" style="7"/>
    <col min="12" max="12" width="10.875" style="10"/>
    <col min="13" max="13" width="10.875" style="11"/>
    <col min="14" max="14" width="10.875" style="18"/>
    <col min="15" max="17" width="10.875" style="10"/>
    <col min="18" max="18" width="10.875" style="11"/>
    <col min="19" max="19" width="10.875" style="18"/>
    <col min="20" max="16384" width="10.875" style="5"/>
  </cols>
  <sheetData>
    <row r="1" spans="1:19" s="4" customFormat="1" ht="115.5">
      <c r="A1" s="4" t="s">
        <v>0</v>
      </c>
      <c r="B1" s="4" t="s">
        <v>30</v>
      </c>
      <c r="C1" s="4" t="s">
        <v>1</v>
      </c>
      <c r="D1" s="4" t="s">
        <v>27</v>
      </c>
      <c r="E1" s="4" t="s">
        <v>65</v>
      </c>
      <c r="F1" s="4" t="s">
        <v>29</v>
      </c>
      <c r="G1" s="12" t="s">
        <v>28</v>
      </c>
      <c r="H1" s="13" t="s">
        <v>230</v>
      </c>
      <c r="I1" s="16" t="s">
        <v>3</v>
      </c>
      <c r="J1" s="6" t="s">
        <v>64</v>
      </c>
      <c r="K1" s="6" t="s">
        <v>35</v>
      </c>
      <c r="L1" s="12" t="s">
        <v>36</v>
      </c>
      <c r="M1" s="13" t="s">
        <v>230</v>
      </c>
      <c r="N1" s="16" t="s">
        <v>9</v>
      </c>
      <c r="O1" s="12" t="s">
        <v>63</v>
      </c>
      <c r="P1" s="12" t="s">
        <v>41</v>
      </c>
      <c r="Q1" s="12" t="s">
        <v>43</v>
      </c>
      <c r="R1" s="13" t="s">
        <v>230</v>
      </c>
      <c r="S1" s="16" t="s">
        <v>42</v>
      </c>
    </row>
    <row r="2" spans="1:19" s="48" customFormat="1">
      <c r="A2" s="43" t="s">
        <v>71</v>
      </c>
      <c r="B2" s="44">
        <v>46</v>
      </c>
      <c r="C2" s="43" t="s">
        <v>311</v>
      </c>
      <c r="D2" s="44"/>
      <c r="E2" s="45">
        <v>1.1000000000000001</v>
      </c>
      <c r="F2" s="45">
        <v>1</v>
      </c>
      <c r="G2" s="46">
        <f>(IF(E2=0, "0.00",10-E2))+F2</f>
        <v>9.9</v>
      </c>
      <c r="H2" s="47">
        <f>RANK(G2, $G$2:$G$99, 0)</f>
        <v>1</v>
      </c>
      <c r="I2" s="49">
        <f>IFERROR((G2/'League Calculation'!B$8)*100, "")</f>
        <v>100</v>
      </c>
      <c r="J2" s="45">
        <v>0.9</v>
      </c>
      <c r="K2" s="45">
        <v>1.5</v>
      </c>
      <c r="L2" s="46">
        <f>(IF(J2=0, "0.00",10-J2))+K2</f>
        <v>10.6</v>
      </c>
      <c r="M2" s="47">
        <f>RANK(L2,$L$2:$L$999, 0)</f>
        <v>3</v>
      </c>
      <c r="N2" s="49">
        <f>IFERROR((L2/'League Calculation'!C$8)*100, "")</f>
        <v>97.247706422018339</v>
      </c>
      <c r="O2" s="46">
        <f>E2+J2</f>
        <v>2</v>
      </c>
      <c r="P2" s="46">
        <f>F2+K2</f>
        <v>2.5</v>
      </c>
      <c r="Q2" s="46">
        <f>G2+L2</f>
        <v>20.5</v>
      </c>
      <c r="R2" s="47">
        <f>RANK(Q2,$Q$2:$Q$59999, 0)</f>
        <v>1</v>
      </c>
      <c r="S2" s="49">
        <f>IFERROR((Q2/'League Calculation'!J$8)*100, "")</f>
        <v>100</v>
      </c>
    </row>
    <row r="3" spans="1:19" s="48" customFormat="1">
      <c r="A3" s="43" t="s">
        <v>133</v>
      </c>
      <c r="B3" s="44">
        <v>41</v>
      </c>
      <c r="C3" s="43" t="s">
        <v>308</v>
      </c>
      <c r="D3" s="44"/>
      <c r="E3" s="45">
        <v>1.266</v>
      </c>
      <c r="F3" s="45">
        <v>1</v>
      </c>
      <c r="G3" s="46">
        <f>(IF(E3=0, "0.00",10-E3))+F3</f>
        <v>9.734</v>
      </c>
      <c r="H3" s="47">
        <f>RANK(G3, $G$2:$G$99, 0)</f>
        <v>2</v>
      </c>
      <c r="I3" s="49">
        <f>IFERROR((G3/'League Calculation'!B$8)*100, "")</f>
        <v>98.323232323232318</v>
      </c>
      <c r="J3" s="45">
        <v>1</v>
      </c>
      <c r="K3" s="45">
        <v>1.5</v>
      </c>
      <c r="L3" s="46">
        <f>(IF(J3=0, "0.00",10-J3))+K3</f>
        <v>10.5</v>
      </c>
      <c r="M3" s="47">
        <f>RANK(L3,$L$2:$L$999, 0)</f>
        <v>5</v>
      </c>
      <c r="N3" s="49">
        <f>IFERROR((L3/'League Calculation'!C$8)*100, "")</f>
        <v>96.330275229357795</v>
      </c>
      <c r="O3" s="46">
        <f>E3+J3</f>
        <v>2.266</v>
      </c>
      <c r="P3" s="46">
        <f>F3+K3</f>
        <v>2.5</v>
      </c>
      <c r="Q3" s="46">
        <f>G3+L3</f>
        <v>20.234000000000002</v>
      </c>
      <c r="R3" s="47">
        <f>RANK(Q3,$Q$2:$Q$59999, 0)</f>
        <v>2</v>
      </c>
      <c r="S3" s="49">
        <f>IFERROR((Q3/'League Calculation'!J$8)*100, "")</f>
        <v>98.702439024390259</v>
      </c>
    </row>
    <row r="4" spans="1:19" s="48" customFormat="1">
      <c r="A4" s="43" t="s">
        <v>82</v>
      </c>
      <c r="B4" s="44">
        <v>31</v>
      </c>
      <c r="C4" s="43" t="s">
        <v>302</v>
      </c>
      <c r="D4" s="44"/>
      <c r="E4" s="45">
        <v>1.8</v>
      </c>
      <c r="F4" s="45">
        <v>1</v>
      </c>
      <c r="G4" s="46">
        <f>(IF(E4=0, "0.00",10-E4))+F4</f>
        <v>9.1999999999999993</v>
      </c>
      <c r="H4" s="47">
        <f>RANK(G4, $G$2:$G$99, 0)</f>
        <v>5</v>
      </c>
      <c r="I4" s="49">
        <f>IFERROR((G4/'League Calculation'!B$8)*100, "")</f>
        <v>92.929292929292913</v>
      </c>
      <c r="J4" s="45">
        <v>0.6</v>
      </c>
      <c r="K4" s="45">
        <v>1.5</v>
      </c>
      <c r="L4" s="46">
        <f>(IF(J4=0, "0.00",10-J4))+K4</f>
        <v>10.9</v>
      </c>
      <c r="M4" s="47">
        <f>RANK(L4,$L$2:$L$999, 0)</f>
        <v>1</v>
      </c>
      <c r="N4" s="49">
        <f>IFERROR((L4/'League Calculation'!C$8)*100, "")</f>
        <v>100</v>
      </c>
      <c r="O4" s="46">
        <f>E4+J4</f>
        <v>2.4</v>
      </c>
      <c r="P4" s="46">
        <f>F4+K4</f>
        <v>2.5</v>
      </c>
      <c r="Q4" s="46">
        <f>G4+L4</f>
        <v>20.100000000000001</v>
      </c>
      <c r="R4" s="47">
        <f>RANK(Q4,$Q$2:$Q$59999, 0)</f>
        <v>3</v>
      </c>
      <c r="S4" s="49">
        <f>IFERROR((Q4/'League Calculation'!J$8)*100, "")</f>
        <v>98.048780487804891</v>
      </c>
    </row>
    <row r="5" spans="1:19" s="37" customFormat="1">
      <c r="A5" s="42" t="s">
        <v>71</v>
      </c>
      <c r="B5">
        <v>44</v>
      </c>
      <c r="C5" s="42" t="s">
        <v>226</v>
      </c>
      <c r="D5"/>
      <c r="E5" s="31">
        <v>1.5660000000000001</v>
      </c>
      <c r="F5" s="31">
        <v>1</v>
      </c>
      <c r="G5" s="32">
        <f>(IF(E5=0, "0.00",10-E5))+F5</f>
        <v>9.4339999999999993</v>
      </c>
      <c r="H5" s="33">
        <f>RANK(G5, $G$2:$G$99, 0)</f>
        <v>3</v>
      </c>
      <c r="I5" s="17">
        <f>IFERROR((G5/'League Calculation'!B$8)*100, "")</f>
        <v>95.292929292929287</v>
      </c>
      <c r="J5" s="31">
        <v>1.2</v>
      </c>
      <c r="K5" s="31">
        <v>1.5</v>
      </c>
      <c r="L5" s="32">
        <f>(IF(J5=0, "0.00",10-J5))+K5</f>
        <v>10.3</v>
      </c>
      <c r="M5" s="33">
        <f>RANK(L5,$L$2:$L$999, 0)</f>
        <v>14</v>
      </c>
      <c r="N5" s="17">
        <f>IFERROR((L5/'League Calculation'!C$8)*100, "")</f>
        <v>94.495412844036693</v>
      </c>
      <c r="O5" s="32">
        <f>E5+J5</f>
        <v>2.766</v>
      </c>
      <c r="P5" s="32">
        <f>F5+K5</f>
        <v>2.5</v>
      </c>
      <c r="Q5" s="32">
        <f>G5+L5</f>
        <v>19.734000000000002</v>
      </c>
      <c r="R5" s="33">
        <f>RANK(Q5,$Q$2:$Q$59999, 0)</f>
        <v>4</v>
      </c>
      <c r="S5" s="17">
        <f>IFERROR((Q5/'League Calculation'!J$8)*100, "")</f>
        <v>96.263414634146343</v>
      </c>
    </row>
    <row r="6" spans="1:19" s="37" customFormat="1">
      <c r="A6" s="42" t="s">
        <v>133</v>
      </c>
      <c r="B6">
        <v>39</v>
      </c>
      <c r="C6" s="42" t="s">
        <v>306</v>
      </c>
      <c r="D6"/>
      <c r="E6" s="31">
        <v>1.3660000000000001</v>
      </c>
      <c r="F6" s="31">
        <v>0.5</v>
      </c>
      <c r="G6" s="32">
        <f>(IF(E6=0, "0.00",10-E6))+F6</f>
        <v>9.1340000000000003</v>
      </c>
      <c r="H6" s="33">
        <f>RANK(G6, $G$2:$G$99, 0)</f>
        <v>6</v>
      </c>
      <c r="I6" s="17">
        <f>IFERROR((G6/'League Calculation'!B$8)*100, "")</f>
        <v>92.26262626262627</v>
      </c>
      <c r="J6" s="31">
        <v>1.1000000000000001</v>
      </c>
      <c r="K6" s="31">
        <v>1.5</v>
      </c>
      <c r="L6" s="32">
        <f>(IF(J6=0, "0.00",10-J6))+K6</f>
        <v>10.4</v>
      </c>
      <c r="M6" s="33">
        <f>RANK(L6,$L$2:$L$999, 0)</f>
        <v>8</v>
      </c>
      <c r="N6" s="17">
        <f>IFERROR((L6/'League Calculation'!C$8)*100, "")</f>
        <v>95.412844036697251</v>
      </c>
      <c r="O6" s="32">
        <f>E6+J6</f>
        <v>2.4660000000000002</v>
      </c>
      <c r="P6" s="32">
        <f>F6+K6</f>
        <v>2</v>
      </c>
      <c r="Q6" s="32">
        <f>G6+L6</f>
        <v>19.533999999999999</v>
      </c>
      <c r="R6" s="33">
        <f>RANK(Q6,$Q$2:$Q$59999, 0)</f>
        <v>5</v>
      </c>
      <c r="S6" s="17">
        <f>IFERROR((Q6/'League Calculation'!J$8)*100, "")</f>
        <v>95.287804878048775</v>
      </c>
    </row>
    <row r="7" spans="1:19" s="37" customFormat="1">
      <c r="A7" s="42" t="s">
        <v>71</v>
      </c>
      <c r="B7">
        <v>52</v>
      </c>
      <c r="C7" s="42" t="s">
        <v>218</v>
      </c>
      <c r="D7"/>
      <c r="E7" s="31">
        <v>1.633</v>
      </c>
      <c r="F7" s="31">
        <v>1</v>
      </c>
      <c r="G7" s="32">
        <f>(IF(E7=0, "0.00",10-E7))+F7</f>
        <v>9.3670000000000009</v>
      </c>
      <c r="H7" s="33">
        <f>RANK(G7, $G$2:$G$99, 0)</f>
        <v>4</v>
      </c>
      <c r="I7" s="17">
        <f>IFERROR((G7/'League Calculation'!B$8)*100, "")</f>
        <v>94.616161616161619</v>
      </c>
      <c r="J7" s="31">
        <v>1.4</v>
      </c>
      <c r="K7" s="31">
        <v>1.5</v>
      </c>
      <c r="L7" s="32">
        <f>(IF(J7=0, "0.00",10-J7))+K7</f>
        <v>10.1</v>
      </c>
      <c r="M7" s="33">
        <f>RANK(L7,$L$2:$L$999, 0)</f>
        <v>23</v>
      </c>
      <c r="N7" s="17">
        <f>IFERROR((L7/'League Calculation'!C$8)*100, "")</f>
        <v>92.660550458715591</v>
      </c>
      <c r="O7" s="32">
        <f>E7+J7</f>
        <v>3.0329999999999999</v>
      </c>
      <c r="P7" s="32">
        <f>F7+K7</f>
        <v>2.5</v>
      </c>
      <c r="Q7" s="32">
        <f>G7+L7</f>
        <v>19.466999999999999</v>
      </c>
      <c r="R7" s="33">
        <f>RANK(Q7,$Q$2:$Q$59999, 0)</f>
        <v>6</v>
      </c>
      <c r="S7" s="17">
        <f>IFERROR((Q7/'League Calculation'!J$8)*100, "")</f>
        <v>94.96097560975609</v>
      </c>
    </row>
    <row r="8" spans="1:19" s="30" customFormat="1">
      <c r="A8" s="42" t="s">
        <v>71</v>
      </c>
      <c r="B8">
        <v>51</v>
      </c>
      <c r="C8" s="42" t="s">
        <v>229</v>
      </c>
      <c r="D8"/>
      <c r="E8" s="31">
        <v>1.6</v>
      </c>
      <c r="F8" s="31">
        <v>0.5</v>
      </c>
      <c r="G8" s="32">
        <f>(IF(E8=0, "0.00",10-E8))+F8</f>
        <v>8.9</v>
      </c>
      <c r="H8" s="33">
        <f>RANK(G8, $G$2:$G$99, 0)</f>
        <v>8</v>
      </c>
      <c r="I8" s="17">
        <f>IFERROR((G8/'League Calculation'!B$8)*100, "")</f>
        <v>89.898989898989896</v>
      </c>
      <c r="J8" s="31">
        <v>1</v>
      </c>
      <c r="K8" s="31">
        <v>1.5</v>
      </c>
      <c r="L8" s="32">
        <f>(IF(J8=0, "0.00",10-J8))+K8</f>
        <v>10.5</v>
      </c>
      <c r="M8" s="33">
        <f>RANK(L8,$L$2:$L$999, 0)</f>
        <v>5</v>
      </c>
      <c r="N8" s="17">
        <f>IFERROR((L8/'League Calculation'!C$8)*100, "")</f>
        <v>96.330275229357795</v>
      </c>
      <c r="O8" s="32">
        <f>E8+J8</f>
        <v>2.6</v>
      </c>
      <c r="P8" s="32">
        <f>F8+K8</f>
        <v>2</v>
      </c>
      <c r="Q8" s="32">
        <f>G8+L8</f>
        <v>19.399999999999999</v>
      </c>
      <c r="R8" s="33">
        <f>RANK(Q8,$Q$2:$Q$59999, 0)</f>
        <v>7</v>
      </c>
      <c r="S8" s="17">
        <f>IFERROR((Q8/'League Calculation'!J$8)*100, "")</f>
        <v>94.634146341463406</v>
      </c>
    </row>
    <row r="9" spans="1:19" s="30" customFormat="1">
      <c r="A9" s="42" t="s">
        <v>71</v>
      </c>
      <c r="B9">
        <v>49</v>
      </c>
      <c r="C9" s="42" t="s">
        <v>228</v>
      </c>
      <c r="D9"/>
      <c r="E9" s="31">
        <v>1.45</v>
      </c>
      <c r="F9" s="31">
        <v>0.5</v>
      </c>
      <c r="G9" s="32">
        <f>(IF(E9=0, "0.00",10-E9))+F9</f>
        <v>9.0500000000000007</v>
      </c>
      <c r="H9" s="33">
        <f>RANK(G9, $G$2:$G$99, 0)</f>
        <v>7</v>
      </c>
      <c r="I9" s="17">
        <f>IFERROR((G9/'League Calculation'!B$8)*100, "")</f>
        <v>91.414141414141412</v>
      </c>
      <c r="J9" s="31">
        <v>1.2</v>
      </c>
      <c r="K9" s="31">
        <v>1.5</v>
      </c>
      <c r="L9" s="32">
        <f>(IF(J9=0, "0.00",10-J9))+K9</f>
        <v>10.3</v>
      </c>
      <c r="M9" s="33">
        <f>RANK(L9,$L$2:$L$999, 0)</f>
        <v>14</v>
      </c>
      <c r="N9" s="17">
        <f>IFERROR((L9/'League Calculation'!C$8)*100, "")</f>
        <v>94.495412844036693</v>
      </c>
      <c r="O9" s="32">
        <f>E9+J9</f>
        <v>2.65</v>
      </c>
      <c r="P9" s="32">
        <f>F9+K9</f>
        <v>2</v>
      </c>
      <c r="Q9" s="32">
        <f>G9+L9</f>
        <v>19.350000000000001</v>
      </c>
      <c r="R9" s="33">
        <f>RANK(Q9,$Q$2:$Q$59999, 0)</f>
        <v>8</v>
      </c>
      <c r="S9" s="17">
        <f>IFERROR((Q9/'League Calculation'!J$8)*100, "")</f>
        <v>94.390243902439025</v>
      </c>
    </row>
    <row r="10" spans="1:19" s="30" customFormat="1">
      <c r="A10" s="42" t="s">
        <v>99</v>
      </c>
      <c r="B10">
        <v>28</v>
      </c>
      <c r="C10" s="42" t="s">
        <v>300</v>
      </c>
      <c r="D10"/>
      <c r="E10" s="31">
        <v>2</v>
      </c>
      <c r="F10" s="31">
        <v>0.5</v>
      </c>
      <c r="G10" s="32">
        <f>(IF(E10=0, "0.00",10-E10))+F10</f>
        <v>8.5</v>
      </c>
      <c r="H10" s="33">
        <f>RANK(G10, $G$2:$G$99, 0)</f>
        <v>11</v>
      </c>
      <c r="I10" s="17">
        <f>IFERROR((G10/'League Calculation'!B$8)*100, "")</f>
        <v>85.858585858585855</v>
      </c>
      <c r="J10" s="31">
        <v>0.7</v>
      </c>
      <c r="K10" s="31">
        <v>1.5</v>
      </c>
      <c r="L10" s="32">
        <f>(IF(J10=0, "0.00",10-J10))+K10</f>
        <v>10.8</v>
      </c>
      <c r="M10" s="33">
        <f>RANK(L10,$L$2:$L$999, 0)</f>
        <v>2</v>
      </c>
      <c r="N10" s="17">
        <f>IFERROR((L10/'League Calculation'!C$8)*100, "")</f>
        <v>99.082568807339456</v>
      </c>
      <c r="O10" s="32">
        <f>E10+J10</f>
        <v>2.7</v>
      </c>
      <c r="P10" s="32">
        <f>F10+K10</f>
        <v>2</v>
      </c>
      <c r="Q10" s="32">
        <f>G10+L10</f>
        <v>19.3</v>
      </c>
      <c r="R10" s="33">
        <f>RANK(Q10,$Q$2:$Q$59999, 0)</f>
        <v>9</v>
      </c>
      <c r="S10" s="17">
        <f>IFERROR((Q10/'League Calculation'!J$8)*100, "")</f>
        <v>94.146341463414643</v>
      </c>
    </row>
    <row r="11" spans="1:19" s="30" customFormat="1">
      <c r="A11" s="42" t="s">
        <v>71</v>
      </c>
      <c r="B11">
        <v>37</v>
      </c>
      <c r="C11" s="42" t="s">
        <v>220</v>
      </c>
      <c r="D11"/>
      <c r="E11" s="31">
        <v>2.4</v>
      </c>
      <c r="F11" s="31">
        <v>1</v>
      </c>
      <c r="G11" s="32">
        <f>(IF(E11=0, "0.00",10-E11))+F11</f>
        <v>8.6</v>
      </c>
      <c r="H11" s="33">
        <f>RANK(G11, $G$2:$G$99, 0)</f>
        <v>9</v>
      </c>
      <c r="I11" s="17">
        <f>IFERROR((G11/'League Calculation'!B$8)*100, "")</f>
        <v>86.868686868686865</v>
      </c>
      <c r="J11" s="31">
        <v>1.1000000000000001</v>
      </c>
      <c r="K11" s="31">
        <v>1.5</v>
      </c>
      <c r="L11" s="32">
        <f>(IF(J11=0, "0.00",10-J11))+K11</f>
        <v>10.4</v>
      </c>
      <c r="M11" s="33">
        <f>RANK(L11,$L$2:$L$999, 0)</f>
        <v>8</v>
      </c>
      <c r="N11" s="17">
        <f>IFERROR((L11/'League Calculation'!C$8)*100, "")</f>
        <v>95.412844036697251</v>
      </c>
      <c r="O11" s="32">
        <f>E11+J11</f>
        <v>3.5</v>
      </c>
      <c r="P11" s="32">
        <f>F11+K11</f>
        <v>2.5</v>
      </c>
      <c r="Q11" s="32">
        <f>G11+L11</f>
        <v>19</v>
      </c>
      <c r="R11" s="33">
        <f>RANK(Q11,$Q$2:$Q$59999, 0)</f>
        <v>10</v>
      </c>
      <c r="S11" s="17">
        <f>IFERROR((Q11/'League Calculation'!J$8)*100, "")</f>
        <v>92.682926829268297</v>
      </c>
    </row>
    <row r="12" spans="1:19" s="30" customFormat="1">
      <c r="A12" s="42" t="s">
        <v>71</v>
      </c>
      <c r="B12">
        <v>24</v>
      </c>
      <c r="C12" s="42" t="s">
        <v>297</v>
      </c>
      <c r="D12"/>
      <c r="E12" s="31">
        <v>2.4</v>
      </c>
      <c r="F12" s="31">
        <v>1</v>
      </c>
      <c r="G12" s="32">
        <f>(IF(E12=0, "0.00",10-E12))+F12</f>
        <v>8.6</v>
      </c>
      <c r="H12" s="33">
        <f>RANK(G12, $G$2:$G$99, 0)</f>
        <v>9</v>
      </c>
      <c r="I12" s="17">
        <f>IFERROR((G12/'League Calculation'!B$8)*100, "")</f>
        <v>86.868686868686865</v>
      </c>
      <c r="J12" s="31">
        <v>1.2</v>
      </c>
      <c r="K12" s="31">
        <v>1.5</v>
      </c>
      <c r="L12" s="32">
        <f>(IF(J12=0, "0.00",10-J12))+K12</f>
        <v>10.3</v>
      </c>
      <c r="M12" s="33">
        <f>RANK(L12,$L$2:$L$999, 0)</f>
        <v>14</v>
      </c>
      <c r="N12" s="17">
        <f>IFERROR((L12/'League Calculation'!C$8)*100, "")</f>
        <v>94.495412844036693</v>
      </c>
      <c r="O12" s="32">
        <f>E12+J12</f>
        <v>3.5999999999999996</v>
      </c>
      <c r="P12" s="32">
        <f>F12+K12</f>
        <v>2.5</v>
      </c>
      <c r="Q12" s="32">
        <f>G12+L12</f>
        <v>18.899999999999999</v>
      </c>
      <c r="R12" s="33">
        <f>RANK(Q12,$Q$2:$Q$59999, 0)</f>
        <v>11</v>
      </c>
      <c r="S12" s="17">
        <f>IFERROR((Q12/'League Calculation'!J$8)*100, "")</f>
        <v>92.195121951219505</v>
      </c>
    </row>
    <row r="13" spans="1:19" s="30" customFormat="1">
      <c r="A13" s="42" t="s">
        <v>95</v>
      </c>
      <c r="B13">
        <v>1</v>
      </c>
      <c r="C13" s="42" t="s">
        <v>284</v>
      </c>
      <c r="D13"/>
      <c r="E13" s="38">
        <v>2.2999999999999998</v>
      </c>
      <c r="F13" s="38">
        <v>0.5</v>
      </c>
      <c r="G13" s="32">
        <f>(IF(E13=0, "0.00",10-E13))+F13</f>
        <v>8.1999999999999993</v>
      </c>
      <c r="H13" s="33">
        <f>RANK(G13, $G$2:$G$99, 0)</f>
        <v>12</v>
      </c>
      <c r="I13" s="17">
        <f>IFERROR((G13/'League Calculation'!B$8)*100, "")</f>
        <v>82.828282828282823</v>
      </c>
      <c r="J13" s="38">
        <v>1.2</v>
      </c>
      <c r="K13" s="38">
        <v>1.5</v>
      </c>
      <c r="L13" s="32">
        <f>(IF(J13=0, "0.00",10-J13))+K13</f>
        <v>10.3</v>
      </c>
      <c r="M13" s="33">
        <f>RANK(L13,$L$2:$L$999, 0)</f>
        <v>14</v>
      </c>
      <c r="N13" s="17">
        <f>IFERROR((L13/'League Calculation'!C$8)*100, "")</f>
        <v>94.495412844036693</v>
      </c>
      <c r="O13" s="32">
        <f>E13+J13</f>
        <v>3.5</v>
      </c>
      <c r="P13" s="32">
        <f>F13+K13</f>
        <v>2</v>
      </c>
      <c r="Q13" s="32">
        <f>G13+L13</f>
        <v>18.5</v>
      </c>
      <c r="R13" s="33">
        <f>RANK(Q13,$Q$2:$Q$59999, 0)</f>
        <v>12</v>
      </c>
      <c r="S13" s="17">
        <f>IFERROR((Q13/'League Calculation'!J$8)*100, "")</f>
        <v>90.243902439024396</v>
      </c>
    </row>
    <row r="14" spans="1:19" s="30" customFormat="1">
      <c r="A14" s="42" t="s">
        <v>82</v>
      </c>
      <c r="B14">
        <v>32</v>
      </c>
      <c r="C14" s="42" t="s">
        <v>303</v>
      </c>
      <c r="D14"/>
      <c r="E14" s="31">
        <v>2</v>
      </c>
      <c r="F14" s="31">
        <v>0</v>
      </c>
      <c r="G14" s="32">
        <f>(IF(E14=0, "0.00",10-E14))+F14</f>
        <v>8</v>
      </c>
      <c r="H14" s="33">
        <f>RANK(G14, $G$2:$G$99, 0)</f>
        <v>13</v>
      </c>
      <c r="I14" s="17">
        <f>IFERROR((G14/'League Calculation'!B$8)*100, "")</f>
        <v>80.808080808080803</v>
      </c>
      <c r="J14" s="31">
        <v>1</v>
      </c>
      <c r="K14" s="31">
        <v>1.5</v>
      </c>
      <c r="L14" s="32">
        <f>(IF(J14=0, "0.00",10-J14))+K14</f>
        <v>10.5</v>
      </c>
      <c r="M14" s="33">
        <f>RANK(L14,$L$2:$L$999, 0)</f>
        <v>5</v>
      </c>
      <c r="N14" s="17">
        <f>IFERROR((L14/'League Calculation'!C$8)*100, "")</f>
        <v>96.330275229357795</v>
      </c>
      <c r="O14" s="32">
        <f>E14+J14</f>
        <v>3</v>
      </c>
      <c r="P14" s="32">
        <f>F14+K14</f>
        <v>1.5</v>
      </c>
      <c r="Q14" s="32">
        <f>G14+L14</f>
        <v>18.5</v>
      </c>
      <c r="R14" s="33">
        <f>RANK(Q14,$Q$2:$Q$59999, 0)</f>
        <v>12</v>
      </c>
      <c r="S14" s="17">
        <f>IFERROR((Q14/'League Calculation'!J$8)*100, "")</f>
        <v>90.243902439024396</v>
      </c>
    </row>
    <row r="15" spans="1:19" s="30" customFormat="1">
      <c r="A15" s="42" t="s">
        <v>244</v>
      </c>
      <c r="B15">
        <v>9</v>
      </c>
      <c r="C15" s="42" t="s">
        <v>289</v>
      </c>
      <c r="D15"/>
      <c r="E15" s="31">
        <v>2.6</v>
      </c>
      <c r="F15" s="31">
        <v>0.5</v>
      </c>
      <c r="G15" s="32">
        <f>(IF(E15=0, "0.00",10-E15))+F15</f>
        <v>7.9</v>
      </c>
      <c r="H15" s="33">
        <f>RANK(G15, $G$2:$G$99, 0)</f>
        <v>16</v>
      </c>
      <c r="I15" s="17">
        <f>IFERROR((G15/'League Calculation'!B$8)*100, "")</f>
        <v>79.797979797979806</v>
      </c>
      <c r="J15" s="31">
        <v>1.1000000000000001</v>
      </c>
      <c r="K15" s="31">
        <v>1.5</v>
      </c>
      <c r="L15" s="32">
        <f>(IF(J15=0, "0.00",10-J15))+K15</f>
        <v>10.4</v>
      </c>
      <c r="M15" s="33">
        <f>RANK(L15,$L$2:$L$999, 0)</f>
        <v>8</v>
      </c>
      <c r="N15" s="17">
        <f>IFERROR((L15/'League Calculation'!C$8)*100, "")</f>
        <v>95.412844036697251</v>
      </c>
      <c r="O15" s="32">
        <f>E15+J15</f>
        <v>3.7</v>
      </c>
      <c r="P15" s="32">
        <f>F15+K15</f>
        <v>2</v>
      </c>
      <c r="Q15" s="32">
        <f>G15+L15</f>
        <v>18.3</v>
      </c>
      <c r="R15" s="33">
        <f>RANK(Q15,$Q$2:$Q$59999, 0)</f>
        <v>14</v>
      </c>
      <c r="S15" s="17">
        <f>IFERROR((Q15/'League Calculation'!J$8)*100, "")</f>
        <v>89.268292682926827</v>
      </c>
    </row>
    <row r="16" spans="1:19" s="30" customFormat="1">
      <c r="A16" s="42" t="s">
        <v>83</v>
      </c>
      <c r="B16">
        <v>34</v>
      </c>
      <c r="C16" s="42" t="s">
        <v>305</v>
      </c>
      <c r="D16"/>
      <c r="E16" s="31">
        <v>3</v>
      </c>
      <c r="F16" s="31">
        <v>1</v>
      </c>
      <c r="G16" s="32">
        <f>(IF(E16=0, "0.00",10-E16))+F16</f>
        <v>8</v>
      </c>
      <c r="H16" s="33">
        <f>RANK(G16, $G$2:$G$99, 0)</f>
        <v>13</v>
      </c>
      <c r="I16" s="17">
        <f>IFERROR((G16/'League Calculation'!B$8)*100, "")</f>
        <v>80.808080808080803</v>
      </c>
      <c r="J16" s="31">
        <v>1.3</v>
      </c>
      <c r="K16" s="31">
        <v>1.5</v>
      </c>
      <c r="L16" s="32">
        <f>(IF(J16=0, "0.00",10-J16))+K16</f>
        <v>10.199999999999999</v>
      </c>
      <c r="M16" s="33">
        <f>RANK(L16,$L$2:$L$999, 0)</f>
        <v>21</v>
      </c>
      <c r="N16" s="17">
        <f>IFERROR((L16/'League Calculation'!C$8)*100, "")</f>
        <v>93.577981651376135</v>
      </c>
      <c r="O16" s="32">
        <f>E16+J16</f>
        <v>4.3</v>
      </c>
      <c r="P16" s="32">
        <f>F16+K16</f>
        <v>2.5</v>
      </c>
      <c r="Q16" s="32">
        <f>G16+L16</f>
        <v>18.2</v>
      </c>
      <c r="R16" s="33">
        <f>RANK(Q16,$Q$2:$Q$59999, 0)</f>
        <v>15</v>
      </c>
      <c r="S16" s="17">
        <f>IFERROR((Q16/'League Calculation'!J$8)*100, "")</f>
        <v>88.780487804878049</v>
      </c>
    </row>
    <row r="17" spans="1:19" s="30" customFormat="1">
      <c r="A17" s="42" t="s">
        <v>99</v>
      </c>
      <c r="B17">
        <v>26</v>
      </c>
      <c r="C17" s="42" t="s">
        <v>299</v>
      </c>
      <c r="D17"/>
      <c r="E17" s="31">
        <v>2.5</v>
      </c>
      <c r="F17" s="31">
        <v>0</v>
      </c>
      <c r="G17" s="32">
        <f>(IF(E17=0, "0.00",10-E17))+F17</f>
        <v>7.5</v>
      </c>
      <c r="H17" s="33">
        <f>RANK(G17, $G$2:$G$99, 0)</f>
        <v>20</v>
      </c>
      <c r="I17" s="17">
        <f>IFERROR((G17/'League Calculation'!B$8)*100, "")</f>
        <v>75.757575757575751</v>
      </c>
      <c r="J17" s="31">
        <v>0.9</v>
      </c>
      <c r="K17" s="31">
        <v>1.5</v>
      </c>
      <c r="L17" s="32">
        <f>(IF(J17=0, "0.00",10-J17))+K17</f>
        <v>10.6</v>
      </c>
      <c r="M17" s="33">
        <f>RANK(L17,$L$2:$L$999, 0)</f>
        <v>3</v>
      </c>
      <c r="N17" s="17">
        <f>IFERROR((L17/'League Calculation'!C$8)*100, "")</f>
        <v>97.247706422018339</v>
      </c>
      <c r="O17" s="32">
        <f>E17+J17</f>
        <v>3.4</v>
      </c>
      <c r="P17" s="32">
        <f>F17+K17</f>
        <v>1.5</v>
      </c>
      <c r="Q17" s="32">
        <f>G17+L17</f>
        <v>18.100000000000001</v>
      </c>
      <c r="R17" s="33">
        <f>RANK(Q17,$Q$2:$Q$59999, 0)</f>
        <v>16</v>
      </c>
      <c r="S17" s="17">
        <f>IFERROR((Q17/'League Calculation'!J$8)*100, "")</f>
        <v>88.292682926829286</v>
      </c>
    </row>
    <row r="18" spans="1:19" s="30" customFormat="1">
      <c r="A18" s="42" t="s">
        <v>71</v>
      </c>
      <c r="B18">
        <v>25</v>
      </c>
      <c r="C18" s="42" t="s">
        <v>298</v>
      </c>
      <c r="D18"/>
      <c r="E18" s="31">
        <v>2.8</v>
      </c>
      <c r="F18" s="31">
        <v>0.5</v>
      </c>
      <c r="G18" s="32">
        <f>(IF(E18=0, "0.00",10-E18))+F18</f>
        <v>7.7</v>
      </c>
      <c r="H18" s="33">
        <f>RANK(G18, $G$2:$G$99, 0)</f>
        <v>18</v>
      </c>
      <c r="I18" s="17">
        <f>IFERROR((G18/'League Calculation'!B$8)*100, "")</f>
        <v>77.777777777777786</v>
      </c>
      <c r="J18" s="31">
        <v>1.2</v>
      </c>
      <c r="K18" s="31">
        <v>1.5</v>
      </c>
      <c r="L18" s="32">
        <f>(IF(J18=0, "0.00",10-J18))+K18</f>
        <v>10.3</v>
      </c>
      <c r="M18" s="33">
        <f>RANK(L18,$L$2:$L$999, 0)</f>
        <v>14</v>
      </c>
      <c r="N18" s="17">
        <f>IFERROR((L18/'League Calculation'!C$8)*100, "")</f>
        <v>94.495412844036693</v>
      </c>
      <c r="O18" s="32">
        <f>E18+J18</f>
        <v>4</v>
      </c>
      <c r="P18" s="32">
        <f>F18+K18</f>
        <v>2</v>
      </c>
      <c r="Q18" s="32">
        <f>G18+L18</f>
        <v>18</v>
      </c>
      <c r="R18" s="33">
        <f>RANK(Q18,$Q$2:$Q$59999, 0)</f>
        <v>17</v>
      </c>
      <c r="S18" s="17">
        <f>IFERROR((Q18/'League Calculation'!J$8)*100, "")</f>
        <v>87.804878048780495</v>
      </c>
    </row>
    <row r="19" spans="1:19" s="30" customFormat="1">
      <c r="A19" s="42" t="s">
        <v>98</v>
      </c>
      <c r="B19">
        <v>22</v>
      </c>
      <c r="C19" s="42" t="s">
        <v>296</v>
      </c>
      <c r="D19"/>
      <c r="E19" s="31">
        <v>2.7</v>
      </c>
      <c r="F19" s="31">
        <v>0.5</v>
      </c>
      <c r="G19" s="32">
        <f>(IF(E19=0, "0.00",10-E19))+F19</f>
        <v>7.8</v>
      </c>
      <c r="H19" s="33">
        <f>RANK(G19, $G$2:$G$99, 0)</f>
        <v>17</v>
      </c>
      <c r="I19" s="17">
        <f>IFERROR((G19/'League Calculation'!B$8)*100, "")</f>
        <v>78.787878787878782</v>
      </c>
      <c r="J19" s="31">
        <v>1.4</v>
      </c>
      <c r="K19" s="31">
        <v>1.5</v>
      </c>
      <c r="L19" s="32">
        <f>(IF(J19=0, "0.00",10-J19))+K19</f>
        <v>10.1</v>
      </c>
      <c r="M19" s="33">
        <f>RANK(L19,$L$2:$L$999, 0)</f>
        <v>23</v>
      </c>
      <c r="N19" s="17">
        <f>IFERROR((L19/'League Calculation'!C$8)*100, "")</f>
        <v>92.660550458715591</v>
      </c>
      <c r="O19" s="32">
        <f>E19+J19</f>
        <v>4.0999999999999996</v>
      </c>
      <c r="P19" s="32">
        <f>F19+K19</f>
        <v>2</v>
      </c>
      <c r="Q19" s="32">
        <f>G19+L19</f>
        <v>17.899999999999999</v>
      </c>
      <c r="R19" s="33">
        <f>RANK(Q19,$Q$2:$Q$59999, 0)</f>
        <v>18</v>
      </c>
      <c r="S19" s="17">
        <f>IFERROR((Q19/'League Calculation'!J$8)*100, "")</f>
        <v>87.317073170731703</v>
      </c>
    </row>
    <row r="20" spans="1:19" s="30" customFormat="1">
      <c r="A20" s="42" t="s">
        <v>71</v>
      </c>
      <c r="B20">
        <v>38</v>
      </c>
      <c r="C20" s="42" t="s">
        <v>221</v>
      </c>
      <c r="D20"/>
      <c r="E20" s="31">
        <v>3</v>
      </c>
      <c r="F20" s="31">
        <v>0.5</v>
      </c>
      <c r="G20" s="32">
        <f>(IF(E20=0, "0.00",10-E20))+F20</f>
        <v>7.5</v>
      </c>
      <c r="H20" s="33">
        <f>RANK(G20, $G$2:$G$99, 0)</f>
        <v>20</v>
      </c>
      <c r="I20" s="17">
        <f>IFERROR((G20/'League Calculation'!B$8)*100, "")</f>
        <v>75.757575757575751</v>
      </c>
      <c r="J20" s="31">
        <v>1.3</v>
      </c>
      <c r="K20" s="31">
        <v>1.5</v>
      </c>
      <c r="L20" s="32">
        <f>(IF(J20=0, "0.00",10-J20))+K20</f>
        <v>10.199999999999999</v>
      </c>
      <c r="M20" s="33">
        <f>RANK(L20,$L$2:$L$999, 0)</f>
        <v>21</v>
      </c>
      <c r="N20" s="17">
        <f>IFERROR((L20/'League Calculation'!C$8)*100, "")</f>
        <v>93.577981651376135</v>
      </c>
      <c r="O20" s="32">
        <f>E20+J20</f>
        <v>4.3</v>
      </c>
      <c r="P20" s="32">
        <f>F20+K20</f>
        <v>2</v>
      </c>
      <c r="Q20" s="32">
        <f>G20+L20</f>
        <v>17.7</v>
      </c>
      <c r="R20" s="33">
        <f>RANK(Q20,$Q$2:$Q$59999, 0)</f>
        <v>19</v>
      </c>
      <c r="S20" s="17">
        <f>IFERROR((Q20/'League Calculation'!J$8)*100, "")</f>
        <v>86.341463414634148</v>
      </c>
    </row>
    <row r="21" spans="1:19" s="30" customFormat="1">
      <c r="A21" s="42" t="s">
        <v>98</v>
      </c>
      <c r="B21">
        <v>17</v>
      </c>
      <c r="C21" s="42" t="s">
        <v>210</v>
      </c>
      <c r="D21"/>
      <c r="E21" s="31">
        <v>3.5</v>
      </c>
      <c r="F21" s="31">
        <v>1</v>
      </c>
      <c r="G21" s="32">
        <f>(IF(E21=0, "0.00",10-E21))+F21</f>
        <v>7.5</v>
      </c>
      <c r="H21" s="33">
        <f>RANK(G21, $G$2:$G$99, 0)</f>
        <v>20</v>
      </c>
      <c r="I21" s="17">
        <f>IFERROR((G21/'League Calculation'!B$8)*100, "")</f>
        <v>75.757575757575751</v>
      </c>
      <c r="J21" s="31">
        <v>1.4</v>
      </c>
      <c r="K21" s="31">
        <v>1.5</v>
      </c>
      <c r="L21" s="32">
        <f>(IF(J21=0, "0.00",10-J21))+K21</f>
        <v>10.1</v>
      </c>
      <c r="M21" s="33">
        <f>RANK(L21,$L$2:$L$999, 0)</f>
        <v>23</v>
      </c>
      <c r="N21" s="17">
        <f>IFERROR((L21/'League Calculation'!C$8)*100, "")</f>
        <v>92.660550458715591</v>
      </c>
      <c r="O21" s="32">
        <f>E21+J21</f>
        <v>4.9000000000000004</v>
      </c>
      <c r="P21" s="32">
        <f>F21+K21</f>
        <v>2.5</v>
      </c>
      <c r="Q21" s="32">
        <f>G21+L21</f>
        <v>17.600000000000001</v>
      </c>
      <c r="R21" s="33">
        <f>RANK(Q21,$Q$2:$Q$59999, 0)</f>
        <v>20</v>
      </c>
      <c r="S21" s="17">
        <f>IFERROR((Q21/'League Calculation'!J$8)*100, "")</f>
        <v>85.853658536585371</v>
      </c>
    </row>
    <row r="22" spans="1:19" s="30" customFormat="1">
      <c r="A22" s="42" t="s">
        <v>98</v>
      </c>
      <c r="B22">
        <v>19</v>
      </c>
      <c r="C22" s="42" t="s">
        <v>212</v>
      </c>
      <c r="D22"/>
      <c r="E22" s="31">
        <v>3.2</v>
      </c>
      <c r="F22" s="31">
        <v>0.5</v>
      </c>
      <c r="G22" s="32">
        <f>(IF(E22=0, "0.00",10-E22))+F22</f>
        <v>7.3</v>
      </c>
      <c r="H22" s="33">
        <f>RANK(G22, $G$2:$G$99, 0)</f>
        <v>25</v>
      </c>
      <c r="I22" s="17">
        <f>IFERROR((G22/'League Calculation'!B$8)*100, "")</f>
        <v>73.73737373737373</v>
      </c>
      <c r="J22" s="31">
        <v>1.2</v>
      </c>
      <c r="K22" s="31">
        <v>1.5</v>
      </c>
      <c r="L22" s="32">
        <f>(IF(J22=0, "0.00",10-J22))+K22</f>
        <v>10.3</v>
      </c>
      <c r="M22" s="33">
        <f>RANK(L22,$L$2:$L$999, 0)</f>
        <v>14</v>
      </c>
      <c r="N22" s="17">
        <f>IFERROR((L22/'League Calculation'!C$8)*100, "")</f>
        <v>94.495412844036693</v>
      </c>
      <c r="O22" s="32">
        <f>E22+J22</f>
        <v>4.4000000000000004</v>
      </c>
      <c r="P22" s="32">
        <f>F22+K22</f>
        <v>2</v>
      </c>
      <c r="Q22" s="32">
        <f>G22+L22</f>
        <v>17.600000000000001</v>
      </c>
      <c r="R22" s="33">
        <f>RANK(Q22,$Q$2:$Q$59999, 0)</f>
        <v>20</v>
      </c>
      <c r="S22" s="17">
        <f>IFERROR((Q22/'League Calculation'!J$8)*100, "")</f>
        <v>85.853658536585371</v>
      </c>
    </row>
    <row r="23" spans="1:19" s="30" customFormat="1">
      <c r="A23" s="42" t="s">
        <v>173</v>
      </c>
      <c r="B23">
        <v>10</v>
      </c>
      <c r="C23" s="42" t="s">
        <v>290</v>
      </c>
      <c r="D23"/>
      <c r="E23" s="31">
        <v>3.5</v>
      </c>
      <c r="F23" s="31">
        <v>0.5</v>
      </c>
      <c r="G23" s="32">
        <f>(IF(E23=0, "0.00",10-E23))+F23</f>
        <v>7</v>
      </c>
      <c r="H23" s="33">
        <f>RANK(G23, $G$2:$G$99, 0)</f>
        <v>27</v>
      </c>
      <c r="I23" s="17">
        <f>IFERROR((G23/'League Calculation'!B$8)*100, "")</f>
        <v>70.707070707070713</v>
      </c>
      <c r="J23" s="31">
        <v>1.1000000000000001</v>
      </c>
      <c r="K23" s="31">
        <v>1.5</v>
      </c>
      <c r="L23" s="32">
        <f>(IF(J23=0, "0.00",10-J23))+K23</f>
        <v>10.4</v>
      </c>
      <c r="M23" s="33">
        <f>RANK(L23,$L$2:$L$999, 0)</f>
        <v>8</v>
      </c>
      <c r="N23" s="17">
        <f>IFERROR((L23/'League Calculation'!C$8)*100, "")</f>
        <v>95.412844036697251</v>
      </c>
      <c r="O23" s="32">
        <f>E23+J23</f>
        <v>4.5999999999999996</v>
      </c>
      <c r="P23" s="32">
        <f>F23+K23</f>
        <v>2</v>
      </c>
      <c r="Q23" s="32">
        <f>G23+L23</f>
        <v>17.399999999999999</v>
      </c>
      <c r="R23" s="33">
        <f>RANK(Q23,$Q$2:$Q$59999, 0)</f>
        <v>22</v>
      </c>
      <c r="S23" s="17">
        <f>IFERROR((Q23/'League Calculation'!J$8)*100, "")</f>
        <v>84.878048780487802</v>
      </c>
    </row>
    <row r="24" spans="1:19" s="30" customFormat="1">
      <c r="A24" s="42" t="s">
        <v>82</v>
      </c>
      <c r="B24">
        <v>30</v>
      </c>
      <c r="C24" s="42" t="s">
        <v>214</v>
      </c>
      <c r="D24"/>
      <c r="E24" s="31">
        <v>3.5</v>
      </c>
      <c r="F24" s="31">
        <v>0.5</v>
      </c>
      <c r="G24" s="32">
        <f>(IF(E24=0, "0.00",10-E24))+F24</f>
        <v>7</v>
      </c>
      <c r="H24" s="33">
        <f>RANK(G24, $G$2:$G$99, 0)</f>
        <v>27</v>
      </c>
      <c r="I24" s="17">
        <f>IFERROR((G24/'League Calculation'!B$8)*100, "")</f>
        <v>70.707070707070713</v>
      </c>
      <c r="J24" s="31">
        <v>1.2</v>
      </c>
      <c r="K24" s="31">
        <v>1.5</v>
      </c>
      <c r="L24" s="32">
        <f>(IF(J24=0, "0.00",10-J24))+K24</f>
        <v>10.3</v>
      </c>
      <c r="M24" s="33">
        <f>RANK(L24,$L$2:$L$999, 0)</f>
        <v>14</v>
      </c>
      <c r="N24" s="17">
        <f>IFERROR((L24/'League Calculation'!C$8)*100, "")</f>
        <v>94.495412844036693</v>
      </c>
      <c r="O24" s="32">
        <f>E24+J24</f>
        <v>4.7</v>
      </c>
      <c r="P24" s="32">
        <f>F24+K24</f>
        <v>2</v>
      </c>
      <c r="Q24" s="32">
        <f>G24+L24</f>
        <v>17.3</v>
      </c>
      <c r="R24" s="33">
        <f>RANK(Q24,$Q$2:$Q$59999, 0)</f>
        <v>23</v>
      </c>
      <c r="S24" s="17">
        <f>IFERROR((Q24/'League Calculation'!J$8)*100, "")</f>
        <v>84.390243902439039</v>
      </c>
    </row>
    <row r="25" spans="1:19" s="30" customFormat="1">
      <c r="A25" s="42" t="s">
        <v>237</v>
      </c>
      <c r="B25">
        <v>8</v>
      </c>
      <c r="C25" s="42" t="s">
        <v>288</v>
      </c>
      <c r="D25"/>
      <c r="E25" s="31">
        <v>3.2</v>
      </c>
      <c r="F25" s="31">
        <v>0</v>
      </c>
      <c r="G25" s="32">
        <f>(IF(E25=0, "0.00",10-E25))+F25</f>
        <v>6.8</v>
      </c>
      <c r="H25" s="33">
        <f>RANK(G25, $G$2:$G$99, 0)</f>
        <v>29</v>
      </c>
      <c r="I25" s="17">
        <f>IFERROR((G25/'League Calculation'!B$8)*100, "")</f>
        <v>68.686868686868678</v>
      </c>
      <c r="J25" s="31">
        <v>1.1000000000000001</v>
      </c>
      <c r="K25" s="31">
        <v>1.5</v>
      </c>
      <c r="L25" s="32">
        <f>(IF(J25=0, "0.00",10-J25))+K25</f>
        <v>10.4</v>
      </c>
      <c r="M25" s="33">
        <f>RANK(L25,$L$2:$L$999, 0)</f>
        <v>8</v>
      </c>
      <c r="N25" s="17">
        <f>IFERROR((L25/'League Calculation'!C$8)*100, "")</f>
        <v>95.412844036697251</v>
      </c>
      <c r="O25" s="32">
        <f>E25+J25</f>
        <v>4.3000000000000007</v>
      </c>
      <c r="P25" s="32">
        <f>F25+K25</f>
        <v>1.5</v>
      </c>
      <c r="Q25" s="32">
        <f>G25+L25</f>
        <v>17.2</v>
      </c>
      <c r="R25" s="33">
        <f>RANK(Q25,$Q$2:$Q$59999, 0)</f>
        <v>24</v>
      </c>
      <c r="S25" s="17">
        <f>IFERROR((Q25/'League Calculation'!J$8)*100, "")</f>
        <v>83.902439024390247</v>
      </c>
    </row>
    <row r="26" spans="1:19" s="30" customFormat="1">
      <c r="A26" s="42" t="s">
        <v>81</v>
      </c>
      <c r="B26">
        <v>3</v>
      </c>
      <c r="C26" s="42" t="s">
        <v>205</v>
      </c>
      <c r="D26"/>
      <c r="E26" s="38">
        <v>3.4</v>
      </c>
      <c r="F26" s="38">
        <v>0</v>
      </c>
      <c r="G26" s="32">
        <f>(IF(E26=0, "0.00",10-E26))+F26</f>
        <v>6.6</v>
      </c>
      <c r="H26" s="33">
        <f>RANK(G26, $G$2:$G$99, 0)</f>
        <v>31</v>
      </c>
      <c r="I26" s="17">
        <f>IFERROR((G26/'League Calculation'!B$8)*100, "")</f>
        <v>66.666666666666657</v>
      </c>
      <c r="J26" s="38">
        <v>1.1000000000000001</v>
      </c>
      <c r="K26" s="38">
        <v>1.5</v>
      </c>
      <c r="L26" s="32">
        <f>(IF(J26=0, "0.00",10-J26))+K26</f>
        <v>10.4</v>
      </c>
      <c r="M26" s="33">
        <f>RANK(L26,$L$2:$L$999, 0)</f>
        <v>8</v>
      </c>
      <c r="N26" s="17">
        <f>IFERROR((L26/'League Calculation'!C$8)*100, "")</f>
        <v>95.412844036697251</v>
      </c>
      <c r="O26" s="32">
        <f>E26+J26</f>
        <v>4.5</v>
      </c>
      <c r="P26" s="32">
        <f>F26+K26</f>
        <v>1.5</v>
      </c>
      <c r="Q26" s="32">
        <f>G26+L26</f>
        <v>17</v>
      </c>
      <c r="R26" s="33">
        <f>RANK(Q26,$Q$2:$Q$59999, 0)</f>
        <v>25</v>
      </c>
      <c r="S26" s="17">
        <f>IFERROR((Q26/'League Calculation'!J$8)*100, "")</f>
        <v>82.926829268292678</v>
      </c>
    </row>
    <row r="27" spans="1:19" s="30" customFormat="1">
      <c r="A27" s="42" t="s">
        <v>97</v>
      </c>
      <c r="B27">
        <v>15</v>
      </c>
      <c r="C27" s="42" t="s">
        <v>292</v>
      </c>
      <c r="D27"/>
      <c r="E27" s="31">
        <v>3</v>
      </c>
      <c r="F27" s="31">
        <v>0.5</v>
      </c>
      <c r="G27" s="32">
        <f>(IF(E27=0, "0.00",10-E27))+F27</f>
        <v>7.5</v>
      </c>
      <c r="H27" s="33">
        <f>RANK(G27, $G$2:$G$99, 0)</f>
        <v>20</v>
      </c>
      <c r="I27" s="17">
        <f>IFERROR((G27/'League Calculation'!B$8)*100, "")</f>
        <v>75.757575757575751</v>
      </c>
      <c r="J27" s="31">
        <v>1</v>
      </c>
      <c r="K27" s="31">
        <v>0.5</v>
      </c>
      <c r="L27" s="32">
        <f>(IF(J27=0, "0.00",10-J27))+K27</f>
        <v>9.5</v>
      </c>
      <c r="M27" s="33">
        <f>RANK(L27,$L$2:$L$999, 0)</f>
        <v>30</v>
      </c>
      <c r="N27" s="17">
        <f>IFERROR((L27/'League Calculation'!C$8)*100, "")</f>
        <v>87.155963302752298</v>
      </c>
      <c r="O27" s="32">
        <f>E27+J27</f>
        <v>4</v>
      </c>
      <c r="P27" s="32">
        <f>F27+K27</f>
        <v>1</v>
      </c>
      <c r="Q27" s="32">
        <f>G27+L27</f>
        <v>17</v>
      </c>
      <c r="R27" s="33">
        <f>RANK(Q27,$Q$2:$Q$59999, 0)</f>
        <v>25</v>
      </c>
      <c r="S27" s="17">
        <f>IFERROR((Q27/'League Calculation'!J$8)*100, "")</f>
        <v>82.926829268292678</v>
      </c>
    </row>
    <row r="28" spans="1:19" s="30" customFormat="1">
      <c r="A28" s="42" t="s">
        <v>81</v>
      </c>
      <c r="B28">
        <v>5</v>
      </c>
      <c r="C28" s="42" t="s">
        <v>285</v>
      </c>
      <c r="D28"/>
      <c r="E28" s="38">
        <v>3.3</v>
      </c>
      <c r="F28" s="38">
        <v>0.5</v>
      </c>
      <c r="G28" s="32">
        <f>(IF(E28=0, "0.00",10-E28))+F28</f>
        <v>7.2</v>
      </c>
      <c r="H28" s="33">
        <f>RANK(G28, $G$2:$G$99, 0)</f>
        <v>26</v>
      </c>
      <c r="I28" s="17">
        <f>IFERROR((G28/'League Calculation'!B$8)*100, "")</f>
        <v>72.727272727272734</v>
      </c>
      <c r="J28" s="38">
        <v>1.9</v>
      </c>
      <c r="K28" s="38">
        <v>1.5</v>
      </c>
      <c r="L28" s="32">
        <f>(IF(J28=0, "0.00",10-J28))+K28</f>
        <v>9.6</v>
      </c>
      <c r="M28" s="33">
        <f>RANK(L28,$L$2:$L$999, 0)</f>
        <v>29</v>
      </c>
      <c r="N28" s="17">
        <f>IFERROR((L28/'League Calculation'!C$8)*100, "")</f>
        <v>88.073394495412842</v>
      </c>
      <c r="O28" s="32">
        <f>E28+J28</f>
        <v>5.1999999999999993</v>
      </c>
      <c r="P28" s="32">
        <f>F28+K28</f>
        <v>2</v>
      </c>
      <c r="Q28" s="32">
        <f>G28+L28</f>
        <v>16.8</v>
      </c>
      <c r="R28" s="33">
        <f>RANK(Q28,$Q$2:$Q$59999, 0)</f>
        <v>27</v>
      </c>
      <c r="S28" s="17">
        <f>IFERROR((Q28/'League Calculation'!J$8)*100, "")</f>
        <v>81.951219512195124</v>
      </c>
    </row>
    <row r="29" spans="1:19" s="30" customFormat="1">
      <c r="A29" s="42" t="s">
        <v>81</v>
      </c>
      <c r="B29">
        <v>2</v>
      </c>
      <c r="C29" s="42" t="s">
        <v>204</v>
      </c>
      <c r="D29"/>
      <c r="E29" s="38">
        <v>3.9</v>
      </c>
      <c r="F29" s="38">
        <v>0.5</v>
      </c>
      <c r="G29" s="32">
        <f>(IF(E29=0, "0.00",10-E29))+F29</f>
        <v>6.6</v>
      </c>
      <c r="H29" s="33">
        <f>RANK(G29, $G$2:$G$99, 0)</f>
        <v>31</v>
      </c>
      <c r="I29" s="17">
        <f>IFERROR((G29/'League Calculation'!B$8)*100, "")</f>
        <v>66.666666666666657</v>
      </c>
      <c r="J29" s="38">
        <v>1.4</v>
      </c>
      <c r="K29" s="38">
        <v>1.5</v>
      </c>
      <c r="L29" s="32">
        <f>(IF(J29=0, "0.00",10-J29))+K29</f>
        <v>10.1</v>
      </c>
      <c r="M29" s="33">
        <f>RANK(L29,$L$2:$L$999, 0)</f>
        <v>23</v>
      </c>
      <c r="N29" s="17">
        <f>IFERROR((L29/'League Calculation'!C$8)*100, "")</f>
        <v>92.660550458715591</v>
      </c>
      <c r="O29" s="32">
        <f>E29+J29</f>
        <v>5.3</v>
      </c>
      <c r="P29" s="32">
        <f>F29+K29</f>
        <v>2</v>
      </c>
      <c r="Q29" s="32">
        <f>G29+L29</f>
        <v>16.7</v>
      </c>
      <c r="R29" s="33">
        <f>RANK(Q29,$Q$2:$Q$59999, 0)</f>
        <v>28</v>
      </c>
      <c r="S29" s="17">
        <f>IFERROR((Q29/'League Calculation'!J$8)*100, "")</f>
        <v>81.463414634146332</v>
      </c>
    </row>
    <row r="30" spans="1:19" s="30" customFormat="1">
      <c r="A30" s="42" t="s">
        <v>70</v>
      </c>
      <c r="B30">
        <v>12</v>
      </c>
      <c r="C30" s="42" t="s">
        <v>209</v>
      </c>
      <c r="D30"/>
      <c r="E30" s="31">
        <v>2.5</v>
      </c>
      <c r="F30" s="31">
        <v>0.5</v>
      </c>
      <c r="G30" s="32">
        <f>(IF(E30=0, "0.00",10-E30))+F30</f>
        <v>8</v>
      </c>
      <c r="H30" s="33">
        <f>RANK(G30, $G$2:$G$99, 0)</f>
        <v>13</v>
      </c>
      <c r="I30" s="17">
        <f>IFERROR((G30/'League Calculation'!B$8)*100, "")</f>
        <v>80.808080808080803</v>
      </c>
      <c r="J30" s="31">
        <v>1.4</v>
      </c>
      <c r="K30" s="31">
        <v>0</v>
      </c>
      <c r="L30" s="32">
        <f>(IF(J30=0, "0.00",10-J30))+K30</f>
        <v>8.6</v>
      </c>
      <c r="M30" s="33">
        <f>RANK(L30,$L$2:$L$999, 0)</f>
        <v>33</v>
      </c>
      <c r="N30" s="17">
        <f>IFERROR((L30/'League Calculation'!C$8)*100, "")</f>
        <v>78.89908256880733</v>
      </c>
      <c r="O30" s="32">
        <f>E30+J30</f>
        <v>3.9</v>
      </c>
      <c r="P30" s="32">
        <f>F30+K30</f>
        <v>0.5</v>
      </c>
      <c r="Q30" s="32">
        <f>G30+L30</f>
        <v>16.600000000000001</v>
      </c>
      <c r="R30" s="33">
        <f>RANK(Q30,$Q$2:$Q$59999, 0)</f>
        <v>29</v>
      </c>
      <c r="S30" s="17">
        <f>IFERROR((Q30/'League Calculation'!J$8)*100, "")</f>
        <v>80.975609756097569</v>
      </c>
    </row>
    <row r="31" spans="1:19" s="30" customFormat="1">
      <c r="A31" s="42" t="s">
        <v>81</v>
      </c>
      <c r="B31">
        <v>4</v>
      </c>
      <c r="C31" s="42" t="s">
        <v>206</v>
      </c>
      <c r="D31"/>
      <c r="E31" s="38">
        <v>3.7</v>
      </c>
      <c r="F31" s="38">
        <v>0.5</v>
      </c>
      <c r="G31" s="32">
        <f>(IF(E31=0, "0.00",10-E31))+F31</f>
        <v>6.8</v>
      </c>
      <c r="H31" s="33">
        <f>RANK(G31, $G$2:$G$99, 0)</f>
        <v>29</v>
      </c>
      <c r="I31" s="17">
        <f>IFERROR((G31/'League Calculation'!B$8)*100, "")</f>
        <v>68.686868686868678</v>
      </c>
      <c r="J31" s="38">
        <v>2</v>
      </c>
      <c r="K31" s="38">
        <v>1.5</v>
      </c>
      <c r="L31" s="32">
        <f>(IF(J31=0, "0.00",10-J31))+K31</f>
        <v>9.5</v>
      </c>
      <c r="M31" s="33">
        <f>RANK(L31,$L$2:$L$999, 0)</f>
        <v>30</v>
      </c>
      <c r="N31" s="17">
        <f>IFERROR((L31/'League Calculation'!C$8)*100, "")</f>
        <v>87.155963302752298</v>
      </c>
      <c r="O31" s="32">
        <f>E31+J31</f>
        <v>5.7</v>
      </c>
      <c r="P31" s="32">
        <f>F31+K31</f>
        <v>2</v>
      </c>
      <c r="Q31" s="32">
        <f>G31+L31</f>
        <v>16.3</v>
      </c>
      <c r="R31" s="33">
        <f>RANK(Q31,$Q$2:$Q$59999, 0)</f>
        <v>30</v>
      </c>
      <c r="S31" s="17">
        <f>IFERROR((Q31/'League Calculation'!J$8)*100, "")</f>
        <v>79.512195121951223</v>
      </c>
    </row>
    <row r="32" spans="1:19" s="30" customFormat="1">
      <c r="A32" s="42" t="s">
        <v>71</v>
      </c>
      <c r="B32">
        <v>48</v>
      </c>
      <c r="C32" s="42" t="s">
        <v>312</v>
      </c>
      <c r="D32"/>
      <c r="E32" s="31">
        <v>2.3660000000000001</v>
      </c>
      <c r="F32" s="31">
        <v>0</v>
      </c>
      <c r="G32" s="32">
        <f>(IF(E32=0, "0.00",10-E32))+F32</f>
        <v>7.6340000000000003</v>
      </c>
      <c r="H32" s="33">
        <f>RANK(G32, $G$2:$G$99, 0)</f>
        <v>19</v>
      </c>
      <c r="I32" s="17">
        <f>IFERROR((G32/'League Calculation'!B$8)*100, "")</f>
        <v>77.111111111111114</v>
      </c>
      <c r="J32" s="31">
        <v>1.4</v>
      </c>
      <c r="K32" s="31">
        <v>0</v>
      </c>
      <c r="L32" s="32">
        <f>(IF(J32=0, "0.00",10-J32))+K32</f>
        <v>8.6</v>
      </c>
      <c r="M32" s="33">
        <f>RANK(L32,$L$2:$L$999, 0)</f>
        <v>33</v>
      </c>
      <c r="N32" s="17">
        <f>IFERROR((L32/'League Calculation'!C$8)*100, "")</f>
        <v>78.89908256880733</v>
      </c>
      <c r="O32" s="32">
        <f>E32+J32</f>
        <v>3.766</v>
      </c>
      <c r="P32" s="32">
        <f>F32+K32</f>
        <v>0</v>
      </c>
      <c r="Q32" s="32">
        <f>G32+L32</f>
        <v>16.234000000000002</v>
      </c>
      <c r="R32" s="33">
        <f>RANK(Q32,$Q$2:$Q$59999, 0)</f>
        <v>31</v>
      </c>
      <c r="S32" s="17">
        <f>IFERROR((Q32/'League Calculation'!J$8)*100, "")</f>
        <v>79.190243902439022</v>
      </c>
    </row>
    <row r="33" spans="1:19" s="30" customFormat="1">
      <c r="A33" s="42" t="s">
        <v>238</v>
      </c>
      <c r="B33">
        <v>33</v>
      </c>
      <c r="C33" s="42" t="s">
        <v>304</v>
      </c>
      <c r="D33"/>
      <c r="E33" s="31">
        <v>4.3</v>
      </c>
      <c r="F33" s="31">
        <v>0.5</v>
      </c>
      <c r="G33" s="32">
        <f>(IF(E33=0, "0.00",10-E33))+F33</f>
        <v>6.2</v>
      </c>
      <c r="H33" s="33">
        <f>RANK(G33, $G$2:$G$99, 0)</f>
        <v>34</v>
      </c>
      <c r="I33" s="17">
        <f>IFERROR((G33/'League Calculation'!B$8)*100, "")</f>
        <v>62.62626262626263</v>
      </c>
      <c r="J33" s="31">
        <v>1.5</v>
      </c>
      <c r="K33" s="31">
        <v>1.5</v>
      </c>
      <c r="L33" s="32">
        <f>(IF(J33=0, "0.00",10-J33))+K33</f>
        <v>10</v>
      </c>
      <c r="M33" s="33">
        <f>RANK(L33,$L$2:$L$999, 0)</f>
        <v>27</v>
      </c>
      <c r="N33" s="17">
        <f>IFERROR((L33/'League Calculation'!C$8)*100, "")</f>
        <v>91.743119266055047</v>
      </c>
      <c r="O33" s="32">
        <f>E33+J33</f>
        <v>5.8</v>
      </c>
      <c r="P33" s="32">
        <f>F33+K33</f>
        <v>2</v>
      </c>
      <c r="Q33" s="32">
        <f>G33+L33</f>
        <v>16.2</v>
      </c>
      <c r="R33" s="33">
        <f>RANK(Q33,$Q$2:$Q$59999, 0)</f>
        <v>32</v>
      </c>
      <c r="S33" s="17">
        <f>IFERROR((Q33/'League Calculation'!J$8)*100, "")</f>
        <v>79.024390243902431</v>
      </c>
    </row>
    <row r="34" spans="1:19" s="30" customFormat="1">
      <c r="A34" s="42" t="s">
        <v>237</v>
      </c>
      <c r="B34">
        <v>7</v>
      </c>
      <c r="C34" s="42" t="s">
        <v>287</v>
      </c>
      <c r="D34"/>
      <c r="E34" s="31">
        <v>4.4000000000000004</v>
      </c>
      <c r="F34" s="31">
        <v>0.5</v>
      </c>
      <c r="G34" s="32">
        <f>(IF(E34=0, "0.00",10-E34))+F34</f>
        <v>6.1</v>
      </c>
      <c r="H34" s="33">
        <f>RANK(G34, $G$2:$G$99, 0)</f>
        <v>35</v>
      </c>
      <c r="I34" s="17">
        <f>IFERROR((G34/'League Calculation'!B$8)*100, "")</f>
        <v>61.616161616161612</v>
      </c>
      <c r="J34" s="31">
        <v>1.6</v>
      </c>
      <c r="K34" s="31">
        <v>1.5</v>
      </c>
      <c r="L34" s="32">
        <f>(IF(J34=0, "0.00",10-J34))+K34</f>
        <v>9.9</v>
      </c>
      <c r="M34" s="33">
        <f>RANK(L34,$L$2:$L$999, 0)</f>
        <v>28</v>
      </c>
      <c r="N34" s="17">
        <f>IFERROR((L34/'League Calculation'!C$8)*100, "")</f>
        <v>90.825688073394488</v>
      </c>
      <c r="O34" s="32">
        <f>E34+J34</f>
        <v>6</v>
      </c>
      <c r="P34" s="32">
        <f>F34+K34</f>
        <v>2</v>
      </c>
      <c r="Q34" s="32">
        <f>G34+L34</f>
        <v>16</v>
      </c>
      <c r="R34" s="33">
        <f>RANK(Q34,$Q$2:$Q$59999, 0)</f>
        <v>33</v>
      </c>
      <c r="S34" s="17">
        <f>IFERROR((Q34/'League Calculation'!J$8)*100, "")</f>
        <v>78.048780487804876</v>
      </c>
    </row>
    <row r="35" spans="1:19" s="30" customFormat="1">
      <c r="A35" s="42" t="s">
        <v>97</v>
      </c>
      <c r="B35">
        <v>14</v>
      </c>
      <c r="C35" s="42" t="s">
        <v>291</v>
      </c>
      <c r="D35"/>
      <c r="E35" s="31">
        <v>4</v>
      </c>
      <c r="F35" s="31">
        <v>0.5</v>
      </c>
      <c r="G35" s="32">
        <f>(IF(E35=0, "0.00",10-E35))+F35</f>
        <v>6.5</v>
      </c>
      <c r="H35" s="33">
        <f>RANK(G35, $G$2:$G$99, 0)</f>
        <v>33</v>
      </c>
      <c r="I35" s="17">
        <f>IFERROR((G35/'League Calculation'!B$8)*100, "")</f>
        <v>65.656565656565661</v>
      </c>
      <c r="J35" s="31">
        <v>1</v>
      </c>
      <c r="K35" s="31">
        <v>0</v>
      </c>
      <c r="L35" s="32">
        <f>(IF(J35=0, "0.00",10-J35))+K35</f>
        <v>9</v>
      </c>
      <c r="M35" s="33">
        <f>RANK(L35,$L$2:$L$999, 0)</f>
        <v>32</v>
      </c>
      <c r="N35" s="17">
        <f>IFERROR((L35/'League Calculation'!C$8)*100, "")</f>
        <v>82.568807339449535</v>
      </c>
      <c r="O35" s="32">
        <f>E35+J35</f>
        <v>5</v>
      </c>
      <c r="P35" s="32">
        <f>F35+K35</f>
        <v>0.5</v>
      </c>
      <c r="Q35" s="32">
        <f>G35+L35</f>
        <v>15.5</v>
      </c>
      <c r="R35" s="33">
        <f>RANK(Q35,$Q$2:$Q$59999, 0)</f>
        <v>34</v>
      </c>
      <c r="S35" s="17">
        <f>IFERROR((Q35/'League Calculation'!J$8)*100, "")</f>
        <v>75.609756097560975</v>
      </c>
    </row>
    <row r="36" spans="1:19" s="30" customFormat="1">
      <c r="A36" s="42" t="s">
        <v>133</v>
      </c>
      <c r="B36">
        <v>40</v>
      </c>
      <c r="C36" s="42" t="s">
        <v>307</v>
      </c>
      <c r="D36"/>
      <c r="E36" s="31">
        <v>2.6659999999999999</v>
      </c>
      <c r="F36" s="31">
        <v>0</v>
      </c>
      <c r="G36" s="32">
        <f>(IF(E36=0, "0.00",10-E36))+F36</f>
        <v>7.3339999999999996</v>
      </c>
      <c r="H36" s="33">
        <f>RANK(G36, $G$2:$G$99, 0)</f>
        <v>24</v>
      </c>
      <c r="I36" s="17">
        <f>IFERROR((G36/'League Calculation'!B$8)*100, "")</f>
        <v>74.080808080808069</v>
      </c>
      <c r="J36" s="31">
        <v>1.9</v>
      </c>
      <c r="K36" s="31">
        <v>0</v>
      </c>
      <c r="L36" s="32">
        <f>(IF(J36=0, "0.00",10-J36))+K36</f>
        <v>8.1</v>
      </c>
      <c r="M36" s="33">
        <f>RANK(L36,$L$2:$L$999, 0)</f>
        <v>36</v>
      </c>
      <c r="N36" s="17">
        <f>IFERROR((L36/'League Calculation'!C$8)*100, "")</f>
        <v>74.311926605504581</v>
      </c>
      <c r="O36" s="32">
        <f>E36+J36</f>
        <v>4.5659999999999998</v>
      </c>
      <c r="P36" s="32">
        <f>F36+K36</f>
        <v>0</v>
      </c>
      <c r="Q36" s="32">
        <f>G36+L36</f>
        <v>15.433999999999999</v>
      </c>
      <c r="R36" s="33">
        <f>RANK(Q36,$Q$2:$Q$59999, 0)</f>
        <v>35</v>
      </c>
      <c r="S36" s="17">
        <f>IFERROR((Q36/'League Calculation'!J$8)*100, "")</f>
        <v>75.287804878048775</v>
      </c>
    </row>
    <row r="37" spans="1:19" s="30" customFormat="1">
      <c r="A37" s="42" t="s">
        <v>81</v>
      </c>
      <c r="B37">
        <v>6</v>
      </c>
      <c r="C37" s="42" t="s">
        <v>286</v>
      </c>
      <c r="D37" s="42" t="s">
        <v>125</v>
      </c>
      <c r="E37" s="38">
        <v>4.4000000000000004</v>
      </c>
      <c r="F37" s="38">
        <v>0.5</v>
      </c>
      <c r="G37" s="32">
        <f>(IF(E37=0, "0.00",10-E37))+F37</f>
        <v>6.1</v>
      </c>
      <c r="H37" s="33">
        <f>RANK(G37, $G$2:$G$99, 0)</f>
        <v>35</v>
      </c>
      <c r="I37" s="17">
        <f>IFERROR((G37/'League Calculation'!B$8)*100, "")</f>
        <v>61.616161616161612</v>
      </c>
      <c r="J37" s="38">
        <v>1.6</v>
      </c>
      <c r="K37" s="38">
        <v>0</v>
      </c>
      <c r="L37" s="32">
        <f>(IF(J37=0, "0.00",10-J37))+K37</f>
        <v>8.4</v>
      </c>
      <c r="M37" s="33">
        <f>RANK(L37,$L$2:$L$999, 0)</f>
        <v>35</v>
      </c>
      <c r="N37" s="17">
        <f>IFERROR((L37/'League Calculation'!C$8)*100, "")</f>
        <v>77.064220183486242</v>
      </c>
      <c r="O37" s="32">
        <f>E37+J37</f>
        <v>6</v>
      </c>
      <c r="P37" s="32">
        <f>F37+K37</f>
        <v>0.5</v>
      </c>
      <c r="Q37" s="32">
        <f>G37+L37</f>
        <v>14.5</v>
      </c>
      <c r="R37" s="33">
        <f>RANK(Q37,$Q$2:$Q$59999, 0)</f>
        <v>36</v>
      </c>
      <c r="S37" s="17">
        <f>IFERROR((Q37/'League Calculation'!J$8)*100, "")</f>
        <v>70.731707317073173</v>
      </c>
    </row>
    <row r="38" spans="1:19" s="30" customFormat="1">
      <c r="A38" s="42" t="s">
        <v>99</v>
      </c>
      <c r="B38">
        <v>29</v>
      </c>
      <c r="C38" s="42" t="s">
        <v>301</v>
      </c>
      <c r="D38"/>
      <c r="E38" s="31">
        <v>4.8</v>
      </c>
      <c r="F38" s="31">
        <v>0</v>
      </c>
      <c r="G38" s="32">
        <f>(IF(E38=0, "0.00",10-E38))+F38</f>
        <v>5.2</v>
      </c>
      <c r="H38" s="33">
        <f>RANK(G38, $G$2:$G$99, 0)</f>
        <v>37</v>
      </c>
      <c r="I38" s="17">
        <f>IFERROR((G38/'League Calculation'!B$8)*100, "")</f>
        <v>52.525252525252533</v>
      </c>
      <c r="J38" s="31">
        <v>0</v>
      </c>
      <c r="K38" s="31">
        <v>0</v>
      </c>
      <c r="L38" s="32">
        <f>(IF(J38=0, "0.00",10-J38))+K38</f>
        <v>0</v>
      </c>
      <c r="M38" s="33">
        <f>RANK(L38,$L$2:$L$999, 0)</f>
        <v>37</v>
      </c>
      <c r="N38" s="17">
        <f>IFERROR((L38/'League Calculation'!C$8)*100, "")</f>
        <v>0</v>
      </c>
      <c r="O38" s="32">
        <f>E38+J38</f>
        <v>4.8</v>
      </c>
      <c r="P38" s="32">
        <f>F38+K38</f>
        <v>0</v>
      </c>
      <c r="Q38" s="32">
        <f>G38+L38</f>
        <v>5.2</v>
      </c>
      <c r="R38" s="33">
        <f>RANK(Q38,$Q$2:$Q$59999, 0)</f>
        <v>37</v>
      </c>
      <c r="S38" s="17">
        <f>IFERROR((Q38/'League Calculation'!J$8)*100, "")</f>
        <v>25.365853658536587</v>
      </c>
    </row>
    <row r="39" spans="1:19" s="30" customFormat="1">
      <c r="A39" s="42" t="s">
        <v>173</v>
      </c>
      <c r="B39">
        <v>11</v>
      </c>
      <c r="C39" s="42" t="s">
        <v>208</v>
      </c>
      <c r="D39"/>
      <c r="E39" s="31">
        <v>0</v>
      </c>
      <c r="F39" s="31">
        <v>0</v>
      </c>
      <c r="G39" s="32">
        <f>(IF(E39=0, "0.00",10-E39))+F39</f>
        <v>0</v>
      </c>
      <c r="H39" s="33">
        <f>RANK(G39, $G$2:$G$99, 0)</f>
        <v>38</v>
      </c>
      <c r="I39" s="17">
        <f>IFERROR((G39/'League Calculation'!B$8)*100, "")</f>
        <v>0</v>
      </c>
      <c r="J39" s="31">
        <v>0</v>
      </c>
      <c r="K39" s="31">
        <v>0</v>
      </c>
      <c r="L39" s="32">
        <f>(IF(J39=0, "0.00",10-J39))+K39</f>
        <v>0</v>
      </c>
      <c r="M39" s="33">
        <f>RANK(L39,$L$2:$L$999, 0)</f>
        <v>37</v>
      </c>
      <c r="N39" s="17">
        <f>IFERROR((L39/'League Calculation'!C$8)*100, "")</f>
        <v>0</v>
      </c>
      <c r="O39" s="32">
        <f>E39+J39</f>
        <v>0</v>
      </c>
      <c r="P39" s="32">
        <f>F39+K39</f>
        <v>0</v>
      </c>
      <c r="Q39" s="32">
        <f>G39+L39</f>
        <v>0</v>
      </c>
      <c r="R39" s="33">
        <f>RANK(Q39,$Q$2:$Q$59999, 0)</f>
        <v>38</v>
      </c>
      <c r="S39" s="17">
        <f>IFERROR((Q39/'League Calculation'!J$8)*100, "")</f>
        <v>0</v>
      </c>
    </row>
    <row r="40" spans="1:19" s="30" customFormat="1">
      <c r="A40" s="42" t="s">
        <v>97</v>
      </c>
      <c r="B40">
        <v>13</v>
      </c>
      <c r="C40" s="42" t="s">
        <v>207</v>
      </c>
      <c r="D40"/>
      <c r="E40" s="31">
        <v>0</v>
      </c>
      <c r="F40" s="31">
        <v>0</v>
      </c>
      <c r="G40" s="32">
        <f>(IF(E40=0, "0.00",10-E40))+F40</f>
        <v>0</v>
      </c>
      <c r="H40" s="33">
        <f>RANK(G40, $G$2:$G$99, 0)</f>
        <v>38</v>
      </c>
      <c r="I40" s="17">
        <f>IFERROR((G40/'League Calculation'!B$8)*100, "")</f>
        <v>0</v>
      </c>
      <c r="J40" s="31">
        <v>0</v>
      </c>
      <c r="K40" s="31">
        <v>0</v>
      </c>
      <c r="L40" s="32">
        <f>(IF(J40=0, "0.00",10-J40))+K40</f>
        <v>0</v>
      </c>
      <c r="M40" s="33">
        <f>RANK(L40,$L$2:$L$999, 0)</f>
        <v>37</v>
      </c>
      <c r="N40" s="17">
        <f>IFERROR((L40/'League Calculation'!C$8)*100, "")</f>
        <v>0</v>
      </c>
      <c r="O40" s="32">
        <f>E40+J40</f>
        <v>0</v>
      </c>
      <c r="P40" s="32">
        <f>F40+K40</f>
        <v>0</v>
      </c>
      <c r="Q40" s="32">
        <f>G40+L40</f>
        <v>0</v>
      </c>
      <c r="R40" s="33">
        <f>RANK(Q40,$Q$2:$Q$59999, 0)</f>
        <v>38</v>
      </c>
      <c r="S40" s="17">
        <f>IFERROR((Q40/'League Calculation'!J$8)*100, "")</f>
        <v>0</v>
      </c>
    </row>
    <row r="41" spans="1:19" s="30" customFormat="1">
      <c r="A41" s="42" t="s">
        <v>97</v>
      </c>
      <c r="B41">
        <v>16</v>
      </c>
      <c r="C41" s="42" t="s">
        <v>293</v>
      </c>
      <c r="D41"/>
      <c r="E41" s="31">
        <v>0</v>
      </c>
      <c r="F41" s="31">
        <v>0</v>
      </c>
      <c r="G41" s="32">
        <f>(IF(E41=0, "0.00",10-E41))+F41</f>
        <v>0</v>
      </c>
      <c r="H41" s="33">
        <f>RANK(G41, $G$2:$G$99, 0)</f>
        <v>38</v>
      </c>
      <c r="I41" s="17">
        <f>IFERROR((G41/'League Calculation'!B$8)*100, "")</f>
        <v>0</v>
      </c>
      <c r="J41" s="31">
        <v>0</v>
      </c>
      <c r="K41" s="31">
        <v>0</v>
      </c>
      <c r="L41" s="32">
        <f>(IF(J41=0, "0.00",10-J41))+K41</f>
        <v>0</v>
      </c>
      <c r="M41" s="33">
        <f>RANK(L41,$L$2:$L$999, 0)</f>
        <v>37</v>
      </c>
      <c r="N41" s="17">
        <f>IFERROR((L41/'League Calculation'!C$8)*100, "")</f>
        <v>0</v>
      </c>
      <c r="O41" s="32">
        <f>E41+J41</f>
        <v>0</v>
      </c>
      <c r="P41" s="32">
        <f>F41+K41</f>
        <v>0</v>
      </c>
      <c r="Q41" s="32">
        <f>G41+L41</f>
        <v>0</v>
      </c>
      <c r="R41" s="33">
        <f>RANK(Q41,$Q$2:$Q$59999, 0)</f>
        <v>38</v>
      </c>
      <c r="S41" s="17">
        <f>IFERROR((Q41/'League Calculation'!J$8)*100, "")</f>
        <v>0</v>
      </c>
    </row>
    <row r="42" spans="1:19" s="30" customFormat="1">
      <c r="A42" s="42" t="s">
        <v>98</v>
      </c>
      <c r="B42">
        <v>18</v>
      </c>
      <c r="C42" s="42" t="s">
        <v>211</v>
      </c>
      <c r="D42"/>
      <c r="E42" s="31">
        <v>0</v>
      </c>
      <c r="F42" s="31">
        <v>0</v>
      </c>
      <c r="G42" s="32">
        <f>(IF(E42=0, "0.00",10-E42))+F42</f>
        <v>0</v>
      </c>
      <c r="H42" s="33">
        <f>RANK(G42, $G$2:$G$99, 0)</f>
        <v>38</v>
      </c>
      <c r="I42" s="17">
        <f>IFERROR((G42/'League Calculation'!B$8)*100, "")</f>
        <v>0</v>
      </c>
      <c r="J42" s="31">
        <v>0</v>
      </c>
      <c r="K42" s="31">
        <v>0</v>
      </c>
      <c r="L42" s="32">
        <f>(IF(J42=0, "0.00",10-J42))+K42</f>
        <v>0</v>
      </c>
      <c r="M42" s="33">
        <f>RANK(L42,$L$2:$L$999, 0)</f>
        <v>37</v>
      </c>
      <c r="N42" s="17">
        <f>IFERROR((L42/'League Calculation'!C$8)*100, "")</f>
        <v>0</v>
      </c>
      <c r="O42" s="32">
        <f>E42+J42</f>
        <v>0</v>
      </c>
      <c r="P42" s="32">
        <f>F42+K42</f>
        <v>0</v>
      </c>
      <c r="Q42" s="32">
        <f>G42+L42</f>
        <v>0</v>
      </c>
      <c r="R42" s="33">
        <f>RANK(Q42,$Q$2:$Q$59999, 0)</f>
        <v>38</v>
      </c>
      <c r="S42" s="17">
        <f>IFERROR((Q42/'League Calculation'!J$8)*100, "")</f>
        <v>0</v>
      </c>
    </row>
    <row r="43" spans="1:19" s="30" customFormat="1">
      <c r="A43" s="42" t="s">
        <v>98</v>
      </c>
      <c r="B43">
        <v>20</v>
      </c>
      <c r="C43" s="42" t="s">
        <v>294</v>
      </c>
      <c r="D43"/>
      <c r="E43" s="31">
        <v>0</v>
      </c>
      <c r="F43" s="31">
        <v>0</v>
      </c>
      <c r="G43" s="32">
        <f>(IF(E43=0, "0.00",10-E43))+F43</f>
        <v>0</v>
      </c>
      <c r="H43" s="33">
        <f>RANK(G43, $G$2:$G$99, 0)</f>
        <v>38</v>
      </c>
      <c r="I43" s="17">
        <f>IFERROR((G43/'League Calculation'!B$8)*100, "")</f>
        <v>0</v>
      </c>
      <c r="J43" s="31">
        <v>0</v>
      </c>
      <c r="K43" s="31">
        <v>0</v>
      </c>
      <c r="L43" s="32">
        <f>(IF(J43=0, "0.00",10-J43))+K43</f>
        <v>0</v>
      </c>
      <c r="M43" s="33">
        <f>RANK(L43,$L$2:$L$999, 0)</f>
        <v>37</v>
      </c>
      <c r="N43" s="17">
        <f>IFERROR((L43/'League Calculation'!C$8)*100, "")</f>
        <v>0</v>
      </c>
      <c r="O43" s="32">
        <f>E43+J43</f>
        <v>0</v>
      </c>
      <c r="P43" s="32">
        <f>F43+K43</f>
        <v>0</v>
      </c>
      <c r="Q43" s="32">
        <f>G43+L43</f>
        <v>0</v>
      </c>
      <c r="R43" s="33">
        <f>RANK(Q43,$Q$2:$Q$59999, 0)</f>
        <v>38</v>
      </c>
      <c r="S43" s="17">
        <f>IFERROR((Q43/'League Calculation'!J$8)*100, "")</f>
        <v>0</v>
      </c>
    </row>
    <row r="44" spans="1:19" s="30" customFormat="1">
      <c r="A44" s="42" t="s">
        <v>98</v>
      </c>
      <c r="B44">
        <v>21</v>
      </c>
      <c r="C44" s="42" t="s">
        <v>295</v>
      </c>
      <c r="D44"/>
      <c r="E44" s="31">
        <v>0</v>
      </c>
      <c r="F44" s="31">
        <v>0</v>
      </c>
      <c r="G44" s="32">
        <f>(IF(E44=0, "0.00",10-E44))+F44</f>
        <v>0</v>
      </c>
      <c r="H44" s="33">
        <f>RANK(G44, $G$2:$G$99, 0)</f>
        <v>38</v>
      </c>
      <c r="I44" s="17">
        <f>IFERROR((G44/'League Calculation'!B$8)*100, "")</f>
        <v>0</v>
      </c>
      <c r="J44" s="31">
        <v>0</v>
      </c>
      <c r="K44" s="31">
        <v>0</v>
      </c>
      <c r="L44" s="32">
        <f>(IF(J44=0, "0.00",10-J44))+K44</f>
        <v>0</v>
      </c>
      <c r="M44" s="33">
        <f>RANK(L44,$L$2:$L$999, 0)</f>
        <v>37</v>
      </c>
      <c r="N44" s="17">
        <f>IFERROR((L44/'League Calculation'!C$8)*100, "")</f>
        <v>0</v>
      </c>
      <c r="O44" s="32">
        <f>E44+J44</f>
        <v>0</v>
      </c>
      <c r="P44" s="32">
        <f>F44+K44</f>
        <v>0</v>
      </c>
      <c r="Q44" s="32">
        <f>G44+L44</f>
        <v>0</v>
      </c>
      <c r="R44" s="33">
        <f>RANK(Q44,$Q$2:$Q$59999, 0)</f>
        <v>38</v>
      </c>
      <c r="S44" s="17">
        <f>IFERROR((Q44/'League Calculation'!J$8)*100, "")</f>
        <v>0</v>
      </c>
    </row>
    <row r="45" spans="1:19" s="30" customFormat="1">
      <c r="A45" s="42" t="s">
        <v>71</v>
      </c>
      <c r="B45">
        <v>23</v>
      </c>
      <c r="C45" s="42" t="s">
        <v>223</v>
      </c>
      <c r="D45"/>
      <c r="E45" s="31">
        <v>0</v>
      </c>
      <c r="F45" s="31">
        <v>0</v>
      </c>
      <c r="G45" s="32">
        <f>(IF(E45=0, "0.00",10-E45))+F45</f>
        <v>0</v>
      </c>
      <c r="H45" s="33">
        <f>RANK(G45, $G$2:$G$99, 0)</f>
        <v>38</v>
      </c>
      <c r="I45" s="17">
        <f>IFERROR((G45/'League Calculation'!B$8)*100, "")</f>
        <v>0</v>
      </c>
      <c r="J45" s="31">
        <v>0</v>
      </c>
      <c r="K45" s="31">
        <v>0</v>
      </c>
      <c r="L45" s="32">
        <f>(IF(J45=0, "0.00",10-J45))+K45</f>
        <v>0</v>
      </c>
      <c r="M45" s="33">
        <f>RANK(L45,$L$2:$L$999, 0)</f>
        <v>37</v>
      </c>
      <c r="N45" s="17">
        <f>IFERROR((L45/'League Calculation'!C$8)*100, "")</f>
        <v>0</v>
      </c>
      <c r="O45" s="32">
        <f>E45+J45</f>
        <v>0</v>
      </c>
      <c r="P45" s="32">
        <f>F45+K45</f>
        <v>0</v>
      </c>
      <c r="Q45" s="32">
        <f>G45+L45</f>
        <v>0</v>
      </c>
      <c r="R45" s="33">
        <f>RANK(Q45,$Q$2:$Q$59999, 0)</f>
        <v>38</v>
      </c>
      <c r="S45" s="17">
        <f>IFERROR((Q45/'League Calculation'!J$8)*100, "")</f>
        <v>0</v>
      </c>
    </row>
    <row r="46" spans="1:19" s="30" customFormat="1">
      <c r="A46" s="42" t="s">
        <v>99</v>
      </c>
      <c r="B46">
        <v>27</v>
      </c>
      <c r="C46" s="42" t="s">
        <v>213</v>
      </c>
      <c r="D46"/>
      <c r="E46" s="31">
        <v>0</v>
      </c>
      <c r="F46" s="31">
        <v>0</v>
      </c>
      <c r="G46" s="32">
        <f>(IF(E46=0, "0.00",10-E46))+F46</f>
        <v>0</v>
      </c>
      <c r="H46" s="33">
        <f>RANK(G46, $G$2:$G$99, 0)</f>
        <v>38</v>
      </c>
      <c r="I46" s="17">
        <f>IFERROR((G46/'League Calculation'!B$8)*100, "")</f>
        <v>0</v>
      </c>
      <c r="J46" s="31">
        <v>0</v>
      </c>
      <c r="K46" s="31">
        <v>0</v>
      </c>
      <c r="L46" s="32">
        <f>(IF(J46=0, "0.00",10-J46))+K46</f>
        <v>0</v>
      </c>
      <c r="M46" s="33">
        <f>RANK(L46,$L$2:$L$999, 0)</f>
        <v>37</v>
      </c>
      <c r="N46" s="17">
        <f>IFERROR((L46/'League Calculation'!C$8)*100, "")</f>
        <v>0</v>
      </c>
      <c r="O46" s="32">
        <f>E46+J46</f>
        <v>0</v>
      </c>
      <c r="P46" s="32">
        <f>F46+K46</f>
        <v>0</v>
      </c>
      <c r="Q46" s="32">
        <f>G46+L46</f>
        <v>0</v>
      </c>
      <c r="R46" s="33">
        <f>RANK(Q46,$Q$2:$Q$59999, 0)</f>
        <v>38</v>
      </c>
      <c r="S46" s="17">
        <f>IFERROR((Q46/'League Calculation'!J$8)*100, "")</f>
        <v>0</v>
      </c>
    </row>
    <row r="47" spans="1:19" s="30" customFormat="1">
      <c r="A47" s="42" t="s">
        <v>71</v>
      </c>
      <c r="B47">
        <v>35</v>
      </c>
      <c r="C47" s="42" t="s">
        <v>219</v>
      </c>
      <c r="D47"/>
      <c r="E47" s="31">
        <v>0</v>
      </c>
      <c r="F47" s="31">
        <v>0</v>
      </c>
      <c r="G47" s="32">
        <f>(IF(E47=0, "0.00",10-E47))+F47</f>
        <v>0</v>
      </c>
      <c r="H47" s="33">
        <f>RANK(G47, $G$2:$G$99, 0)</f>
        <v>38</v>
      </c>
      <c r="I47" s="17">
        <f>IFERROR((G47/'League Calculation'!B$8)*100, "")</f>
        <v>0</v>
      </c>
      <c r="J47" s="31">
        <v>0</v>
      </c>
      <c r="K47" s="31">
        <v>0</v>
      </c>
      <c r="L47" s="32">
        <f>(IF(J47=0, "0.00",10-J47))+K47</f>
        <v>0</v>
      </c>
      <c r="M47" s="33">
        <f>RANK(L47,$L$2:$L$999, 0)</f>
        <v>37</v>
      </c>
      <c r="N47" s="17">
        <f>IFERROR((L47/'League Calculation'!C$8)*100, "")</f>
        <v>0</v>
      </c>
      <c r="O47" s="32">
        <f>E47+J47</f>
        <v>0</v>
      </c>
      <c r="P47" s="32">
        <f>F47+K47</f>
        <v>0</v>
      </c>
      <c r="Q47" s="32">
        <f>G47+L47</f>
        <v>0</v>
      </c>
      <c r="R47" s="33">
        <f>RANK(Q47,$Q$2:$Q$59999, 0)</f>
        <v>38</v>
      </c>
      <c r="S47" s="17">
        <f>IFERROR((Q47/'League Calculation'!J$8)*100, "")</f>
        <v>0</v>
      </c>
    </row>
    <row r="48" spans="1:19" s="30" customFormat="1">
      <c r="A48" s="42" t="s">
        <v>71</v>
      </c>
      <c r="B48">
        <v>36</v>
      </c>
      <c r="C48" s="42" t="s">
        <v>222</v>
      </c>
      <c r="D48"/>
      <c r="E48" s="31">
        <v>0</v>
      </c>
      <c r="F48" s="31">
        <v>0</v>
      </c>
      <c r="G48" s="32">
        <f>(IF(E48=0, "0.00",10-E48))+F48</f>
        <v>0</v>
      </c>
      <c r="H48" s="33">
        <f>RANK(G48, $G$2:$G$99, 0)</f>
        <v>38</v>
      </c>
      <c r="I48" s="17">
        <f>IFERROR((G48/'League Calculation'!B$8)*100, "")</f>
        <v>0</v>
      </c>
      <c r="J48" s="31">
        <v>0</v>
      </c>
      <c r="K48" s="31">
        <v>0</v>
      </c>
      <c r="L48" s="32">
        <f>(IF(J48=0, "0.00",10-J48))+K48</f>
        <v>0</v>
      </c>
      <c r="M48" s="33">
        <f>RANK(L48,$L$2:$L$999, 0)</f>
        <v>37</v>
      </c>
      <c r="N48" s="17">
        <f>IFERROR((L48/'League Calculation'!C$8)*100, "")</f>
        <v>0</v>
      </c>
      <c r="O48" s="32">
        <f>E48+J48</f>
        <v>0</v>
      </c>
      <c r="P48" s="32">
        <f>F48+K48</f>
        <v>0</v>
      </c>
      <c r="Q48" s="32">
        <f>G48+L48</f>
        <v>0</v>
      </c>
      <c r="R48" s="33">
        <f>RANK(Q48,$Q$2:$Q$59999, 0)</f>
        <v>38</v>
      </c>
      <c r="S48" s="17">
        <f>IFERROR((Q48/'League Calculation'!J$8)*100, "")</f>
        <v>0</v>
      </c>
    </row>
    <row r="49" spans="1:19" s="30" customFormat="1">
      <c r="A49" s="42" t="s">
        <v>71</v>
      </c>
      <c r="B49">
        <v>42</v>
      </c>
      <c r="C49" s="42" t="s">
        <v>309</v>
      </c>
      <c r="D49"/>
      <c r="E49" s="31">
        <v>0</v>
      </c>
      <c r="F49" s="31">
        <v>0</v>
      </c>
      <c r="G49" s="32">
        <f>(IF(E49=0, "0.00",10-E49))+F49</f>
        <v>0</v>
      </c>
      <c r="H49" s="33">
        <f>RANK(G49, $G$2:$G$99, 0)</f>
        <v>38</v>
      </c>
      <c r="I49" s="17">
        <f>IFERROR((G49/'League Calculation'!B$8)*100, "")</f>
        <v>0</v>
      </c>
      <c r="J49" s="31">
        <v>0</v>
      </c>
      <c r="K49" s="31">
        <v>0</v>
      </c>
      <c r="L49" s="32">
        <f>(IF(J49=0, "0.00",10-J49))+K49</f>
        <v>0</v>
      </c>
      <c r="M49" s="33">
        <f>RANK(L49,$L$2:$L$999, 0)</f>
        <v>37</v>
      </c>
      <c r="N49" s="17">
        <f>IFERROR((L49/'League Calculation'!C$8)*100, "")</f>
        <v>0</v>
      </c>
      <c r="O49" s="32">
        <f>E49+J49</f>
        <v>0</v>
      </c>
      <c r="P49" s="32">
        <f>F49+K49</f>
        <v>0</v>
      </c>
      <c r="Q49" s="32">
        <f>G49+L49</f>
        <v>0</v>
      </c>
      <c r="R49" s="33">
        <f>RANK(Q49,$Q$2:$Q$59999, 0)</f>
        <v>38</v>
      </c>
      <c r="S49" s="17">
        <f>IFERROR((Q49/'League Calculation'!J$8)*100, "")</f>
        <v>0</v>
      </c>
    </row>
    <row r="50" spans="1:19" s="30" customFormat="1">
      <c r="A50" s="42" t="s">
        <v>71</v>
      </c>
      <c r="B50">
        <v>43</v>
      </c>
      <c r="C50" s="42" t="s">
        <v>225</v>
      </c>
      <c r="D50"/>
      <c r="E50" s="31">
        <v>0</v>
      </c>
      <c r="F50" s="31">
        <v>0</v>
      </c>
      <c r="G50" s="32">
        <f>(IF(E50=0, "0.00",10-E50))+F50</f>
        <v>0</v>
      </c>
      <c r="H50" s="33">
        <f>RANK(G50, $G$2:$G$99, 0)</f>
        <v>38</v>
      </c>
      <c r="I50" s="17">
        <f>IFERROR((G50/'League Calculation'!B$8)*100, "")</f>
        <v>0</v>
      </c>
      <c r="J50" s="31">
        <v>0</v>
      </c>
      <c r="K50" s="31">
        <v>0</v>
      </c>
      <c r="L50" s="32">
        <f>(IF(J50=0, "0.00",10-J50))+K50</f>
        <v>0</v>
      </c>
      <c r="M50" s="33">
        <f>RANK(L50,$L$2:$L$999, 0)</f>
        <v>37</v>
      </c>
      <c r="N50" s="17">
        <f>IFERROR((L50/'League Calculation'!C$8)*100, "")</f>
        <v>0</v>
      </c>
      <c r="O50" s="32">
        <f>E50+J50</f>
        <v>0</v>
      </c>
      <c r="P50" s="32">
        <f>F50+K50</f>
        <v>0</v>
      </c>
      <c r="Q50" s="32">
        <f>G50+L50</f>
        <v>0</v>
      </c>
      <c r="R50" s="33">
        <f>RANK(Q50,$Q$2:$Q$59999, 0)</f>
        <v>38</v>
      </c>
      <c r="S50" s="17">
        <f>IFERROR((Q50/'League Calculation'!J$8)*100, "")</f>
        <v>0</v>
      </c>
    </row>
    <row r="51" spans="1:19" s="30" customFormat="1">
      <c r="A51" s="42" t="s">
        <v>71</v>
      </c>
      <c r="B51">
        <v>45</v>
      </c>
      <c r="C51" s="42" t="s">
        <v>310</v>
      </c>
      <c r="D51"/>
      <c r="E51" s="31">
        <v>0</v>
      </c>
      <c r="F51" s="31">
        <v>0</v>
      </c>
      <c r="G51" s="32">
        <f>(IF(E51=0, "0.00",10-E51))+F51</f>
        <v>0</v>
      </c>
      <c r="H51" s="33">
        <f>RANK(G51, $G$2:$G$99, 0)</f>
        <v>38</v>
      </c>
      <c r="I51" s="17">
        <f>IFERROR((G51/'League Calculation'!B$8)*100, "")</f>
        <v>0</v>
      </c>
      <c r="J51" s="31">
        <v>0</v>
      </c>
      <c r="K51" s="31">
        <v>0</v>
      </c>
      <c r="L51" s="32">
        <f>(IF(J51=0, "0.00",10-J51))+K51</f>
        <v>0</v>
      </c>
      <c r="M51" s="33">
        <f>RANK(L51,$L$2:$L$999, 0)</f>
        <v>37</v>
      </c>
      <c r="N51" s="17">
        <f>IFERROR((L51/'League Calculation'!C$8)*100, "")</f>
        <v>0</v>
      </c>
      <c r="O51" s="32">
        <f>E51+J51</f>
        <v>0</v>
      </c>
      <c r="P51" s="32">
        <f>F51+K51</f>
        <v>0</v>
      </c>
      <c r="Q51" s="32">
        <f>G51+L51</f>
        <v>0</v>
      </c>
      <c r="R51" s="33">
        <f>RANK(Q51,$Q$2:$Q$59999, 0)</f>
        <v>38</v>
      </c>
      <c r="S51" s="17">
        <f>IFERROR((Q51/'League Calculation'!J$8)*100, "")</f>
        <v>0</v>
      </c>
    </row>
    <row r="52" spans="1:19" s="30" customFormat="1">
      <c r="A52" s="42" t="s">
        <v>71</v>
      </c>
      <c r="B52">
        <v>47</v>
      </c>
      <c r="C52" s="42" t="s">
        <v>227</v>
      </c>
      <c r="D52"/>
      <c r="E52" s="31">
        <v>0</v>
      </c>
      <c r="F52" s="31">
        <v>0</v>
      </c>
      <c r="G52" s="32">
        <f>(IF(E52=0, "0.00",10-E52))+F52</f>
        <v>0</v>
      </c>
      <c r="H52" s="33">
        <f>RANK(G52, $G$2:$G$99, 0)</f>
        <v>38</v>
      </c>
      <c r="I52" s="17">
        <f>IFERROR((G52/'League Calculation'!B$8)*100, "")</f>
        <v>0</v>
      </c>
      <c r="J52" s="31">
        <v>0</v>
      </c>
      <c r="K52" s="31">
        <v>0</v>
      </c>
      <c r="L52" s="32">
        <f>(IF(J52=0, "0.00",10-J52))+K52</f>
        <v>0</v>
      </c>
      <c r="M52" s="33">
        <f>RANK(L52,$L$2:$L$999, 0)</f>
        <v>37</v>
      </c>
      <c r="N52" s="17">
        <f>IFERROR((L52/'League Calculation'!C$8)*100, "")</f>
        <v>0</v>
      </c>
      <c r="O52" s="32">
        <f>E52+J52</f>
        <v>0</v>
      </c>
      <c r="P52" s="32">
        <f>F52+K52</f>
        <v>0</v>
      </c>
      <c r="Q52" s="32">
        <f>G52+L52</f>
        <v>0</v>
      </c>
      <c r="R52" s="33">
        <f>RANK(Q52,$Q$2:$Q$59999, 0)</f>
        <v>38</v>
      </c>
      <c r="S52" s="17">
        <f>IFERROR((Q52/'League Calculation'!J$8)*100, "")</f>
        <v>0</v>
      </c>
    </row>
    <row r="53" spans="1:19" s="30" customFormat="1">
      <c r="A53" s="42" t="s">
        <v>71</v>
      </c>
      <c r="B53">
        <v>50</v>
      </c>
      <c r="C53" s="42" t="s">
        <v>313</v>
      </c>
      <c r="D53"/>
      <c r="E53" s="31">
        <v>0</v>
      </c>
      <c r="F53" s="31">
        <v>0</v>
      </c>
      <c r="G53" s="32">
        <f>(IF(E53=0, "0.00",10-E53))+F53</f>
        <v>0</v>
      </c>
      <c r="H53" s="33">
        <f>RANK(G53, $G$2:$G$99, 0)</f>
        <v>38</v>
      </c>
      <c r="I53" s="17">
        <f>IFERROR((G53/'League Calculation'!B$8)*100, "")</f>
        <v>0</v>
      </c>
      <c r="J53" s="31">
        <v>0</v>
      </c>
      <c r="K53" s="31">
        <v>0</v>
      </c>
      <c r="L53" s="32">
        <f>(IF(J53=0, "0.00",10-J53))+K53</f>
        <v>0</v>
      </c>
      <c r="M53" s="33">
        <f>RANK(L53,$L$2:$L$999, 0)</f>
        <v>37</v>
      </c>
      <c r="N53" s="17">
        <f>IFERROR((L53/'League Calculation'!C$8)*100, "")</f>
        <v>0</v>
      </c>
      <c r="O53" s="32">
        <f>E53+J53</f>
        <v>0</v>
      </c>
      <c r="P53" s="32">
        <f>F53+K53</f>
        <v>0</v>
      </c>
      <c r="Q53" s="32">
        <f>G53+L53</f>
        <v>0</v>
      </c>
      <c r="R53" s="33">
        <f>RANK(Q53,$Q$2:$Q$59999, 0)</f>
        <v>38</v>
      </c>
      <c r="S53" s="17">
        <f>IFERROR((Q53/'League Calculation'!J$8)*100, "")</f>
        <v>0</v>
      </c>
    </row>
    <row r="1048575" spans="8:9">
      <c r="H1048575" s="11">
        <f>SUM(H6)</f>
        <v>6</v>
      </c>
      <c r="I1048575" s="18">
        <f>SUM(I2:I1048574)</f>
        <v>2892.7979797979801</v>
      </c>
    </row>
  </sheetData>
  <sheetProtection sheet="1" objects="1" scenarios="1" selectLockedCells="1"/>
  <autoFilter ref="A1:A1048575" xr:uid="{33D78786-418A-744C-8894-BB5793083F6C}"/>
  <sortState xmlns:xlrd2="http://schemas.microsoft.com/office/spreadsheetml/2017/richdata2" ref="A2:S53">
    <sortCondition ref="R2:R53"/>
  </sortState>
  <conditionalFormatting sqref="R1:R1048576 M1:M1048576 H1:H1048576">
    <cfRule type="cellIs" dxfId="2" priority="7" operator="equal">
      <formula>3</formula>
    </cfRule>
    <cfRule type="cellIs" dxfId="1" priority="8" operator="equal">
      <formula>2</formula>
    </cfRule>
    <cfRule type="cellIs" dxfId="0" priority="9" operator="equal">
      <formula>1</formula>
    </cfRule>
  </conditionalFormatting>
  <dataValidations count="1">
    <dataValidation type="list" allowBlank="1" showInputMessage="1" showErrorMessage="1" sqref="D2:D1048576" xr:uid="{F091F706-7623-734F-B805-649562E39EB6}">
      <formula1>"Yes"</formula1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4FB21-A3D0-1941-B527-CA04F52AD5DD}">
  <dimension ref="A1:M18"/>
  <sheetViews>
    <sheetView workbookViewId="0">
      <selection activeCell="B2" sqref="B2"/>
    </sheetView>
  </sheetViews>
  <sheetFormatPr defaultColWidth="11" defaultRowHeight="15.75"/>
  <cols>
    <col min="1" max="1" width="19" style="2" bestFit="1" customWidth="1"/>
    <col min="2" max="10" width="10.875" style="3"/>
  </cols>
  <sheetData>
    <row r="1" spans="1:13" s="1" customFormat="1" ht="57.95" customHeight="1">
      <c r="A1" s="9"/>
      <c r="B1" s="8" t="s">
        <v>2</v>
      </c>
      <c r="C1" s="8" t="s">
        <v>8</v>
      </c>
      <c r="D1" s="8" t="s">
        <v>12</v>
      </c>
      <c r="E1" s="8" t="s">
        <v>10</v>
      </c>
      <c r="F1" s="8" t="s">
        <v>4</v>
      </c>
      <c r="G1" s="8" t="s">
        <v>6</v>
      </c>
      <c r="H1" s="8" t="s">
        <v>16</v>
      </c>
      <c r="I1" s="8" t="s">
        <v>17</v>
      </c>
      <c r="J1" s="8" t="s">
        <v>14</v>
      </c>
      <c r="K1" s="9"/>
      <c r="L1" s="9"/>
      <c r="M1" s="9"/>
    </row>
    <row r="2" spans="1:13">
      <c r="A2" s="11" t="s">
        <v>15</v>
      </c>
      <c r="B2" s="20">
        <f>LARGE('Elite Men'!G:G, 1)</f>
        <v>12.5</v>
      </c>
      <c r="C2" s="20">
        <f>LARGE('Elite Men'!AB:AB, 1)</f>
        <v>14.25</v>
      </c>
      <c r="D2" s="20">
        <f>LARGE('Elite Men'!AL:AL, 1)</f>
        <v>12.45</v>
      </c>
      <c r="E2" s="20">
        <f>LARGE('Elite Men'!AG:AG, 1)</f>
        <v>11.9</v>
      </c>
      <c r="F2" s="20">
        <f>LARGE('Elite Men'!L:L, 1)</f>
        <v>12.8</v>
      </c>
      <c r="G2" s="20">
        <f>LARGE('Elite Men'!Q:Q, 1)</f>
        <v>13.149999999999999</v>
      </c>
      <c r="H2" s="21"/>
      <c r="I2" s="22"/>
      <c r="J2" s="20">
        <f>LARGE('Elite Men'!AQ:AQ, 1)</f>
        <v>74.699999999999989</v>
      </c>
      <c r="K2" s="23"/>
      <c r="L2" s="23"/>
      <c r="M2" s="23"/>
    </row>
    <row r="3" spans="1:13">
      <c r="A3" s="11" t="s">
        <v>26</v>
      </c>
      <c r="B3" s="20">
        <f>LARGE('Advanced Women'!G:G, 1)</f>
        <v>13.2</v>
      </c>
      <c r="C3" s="20">
        <f>LARGE('Advanced Women'!V:V, 1)</f>
        <v>13.55</v>
      </c>
      <c r="D3" s="22"/>
      <c r="E3" s="22"/>
      <c r="F3" s="22"/>
      <c r="G3" s="22"/>
      <c r="H3" s="20">
        <f>LARGE('Advanced Women'!L:L, 1)</f>
        <v>13.100000000000001</v>
      </c>
      <c r="I3" s="20">
        <f>LARGE('Advanced Women'!Q:Q, 1)</f>
        <v>11.55</v>
      </c>
      <c r="J3" s="20">
        <f>LARGE('Advanced Women'!AA:AA, 1)</f>
        <v>38.417000000000002</v>
      </c>
      <c r="K3" s="23"/>
      <c r="L3" s="23"/>
      <c r="M3" s="23"/>
    </row>
    <row r="4" spans="1:13">
      <c r="A4" s="11" t="s">
        <v>25</v>
      </c>
      <c r="B4" s="20">
        <f>LARGE('Advanced Men'!G:G, 1)</f>
        <v>11.600000000000001</v>
      </c>
      <c r="C4" s="20">
        <f>LARGE('Advanced Men'!V:V,1)</f>
        <v>12.7</v>
      </c>
      <c r="D4" s="20">
        <f>LARGE('Advanced Men'!AF:AF, 1)</f>
        <v>11</v>
      </c>
      <c r="E4" s="20">
        <f>LARGE('Advanced Men'!AA:AA, 1)</f>
        <v>10.870000000000001</v>
      </c>
      <c r="F4" s="20">
        <f>LARGE('Advanced Men'!L:L, 1)</f>
        <v>11.05</v>
      </c>
      <c r="G4" s="20">
        <f>LARGE('Advanced Men'!Q:Q, 1)</f>
        <v>10.75</v>
      </c>
      <c r="H4" s="21"/>
      <c r="I4" s="22"/>
      <c r="J4" s="20">
        <f>LARGE('Advanced Men'!AK:AK, 1)</f>
        <v>45.884</v>
      </c>
      <c r="K4" s="23"/>
      <c r="L4" s="23"/>
      <c r="M4" s="23"/>
    </row>
    <row r="5" spans="1:13">
      <c r="A5" s="11" t="s">
        <v>18</v>
      </c>
      <c r="B5" s="20">
        <f>LARGE('Elite Women'!G:G, 1)</f>
        <v>12.3</v>
      </c>
      <c r="C5" s="20">
        <f>LARGE('Elite Women'!AB:AB, 1)</f>
        <v>13</v>
      </c>
      <c r="D5" s="22"/>
      <c r="E5" s="22"/>
      <c r="F5" s="22"/>
      <c r="G5" s="22"/>
      <c r="H5" s="20">
        <f>LARGE('Elite Women'!L:L, 1)</f>
        <v>11.600000000000001</v>
      </c>
      <c r="I5" s="20">
        <f>LARGE('Elite Women'!Q:Q, 1)</f>
        <v>10.55</v>
      </c>
      <c r="J5" s="20">
        <f>LARGE('Elite Women'!AG:AG, 1)</f>
        <v>44.05</v>
      </c>
      <c r="K5" s="23"/>
      <c r="L5" s="23"/>
      <c r="M5" s="23"/>
    </row>
    <row r="6" spans="1:13">
      <c r="A6" s="11" t="s">
        <v>19</v>
      </c>
      <c r="B6" s="20">
        <f>LARGE('Intermediate Men'!G:G, 1)</f>
        <v>12.3</v>
      </c>
      <c r="C6" s="20">
        <f>LARGE('Intermediate Men'!Q:Q, 1)</f>
        <v>11.2</v>
      </c>
      <c r="D6" s="22"/>
      <c r="E6" s="20">
        <f>LARGE('Intermediate Men'!V:V, 1)</f>
        <v>10.6</v>
      </c>
      <c r="F6" s="22"/>
      <c r="G6" s="20">
        <f>LARGE('Intermediate Men'!L:L, 1)</f>
        <v>12.5</v>
      </c>
      <c r="H6" s="22"/>
      <c r="I6" s="22"/>
      <c r="J6" s="20">
        <f>LARGE('Intermediate Men'!AA:AA, 1)</f>
        <v>33.4</v>
      </c>
      <c r="K6" s="23"/>
      <c r="L6" s="23"/>
      <c r="M6" s="23"/>
    </row>
    <row r="7" spans="1:13">
      <c r="A7" s="11" t="s">
        <v>20</v>
      </c>
      <c r="B7" s="20">
        <f>LARGE('Intermediate Women'!G:G, 1)</f>
        <v>12.299999999999999</v>
      </c>
      <c r="C7" s="20">
        <f>LARGE('Intermediate Women'!V:V, 1)</f>
        <v>10.1</v>
      </c>
      <c r="D7" s="22"/>
      <c r="E7" s="22"/>
      <c r="F7" s="22"/>
      <c r="G7" s="22"/>
      <c r="H7" s="20">
        <f>LARGE('Intermediate Women'!L:L, 1)</f>
        <v>10.7</v>
      </c>
      <c r="I7" s="20">
        <f>LARGE('Intermediate Women'!Q:Q, 1)</f>
        <v>10.850000000000001</v>
      </c>
      <c r="J7" s="20">
        <f>LARGE('Intermediate Women'!AA:AA, 1)</f>
        <v>32.6</v>
      </c>
      <c r="K7" s="23"/>
      <c r="L7" s="23"/>
      <c r="M7" s="23"/>
    </row>
    <row r="8" spans="1:13">
      <c r="A8" s="11" t="s">
        <v>22</v>
      </c>
      <c r="B8" s="20">
        <f>LARGE('Novice Women'!G:G, 1)</f>
        <v>9.9</v>
      </c>
      <c r="C8" s="20">
        <f>LARGE('Novice Women'!L:L, 1)</f>
        <v>10.9</v>
      </c>
      <c r="D8" s="22"/>
      <c r="E8" s="22"/>
      <c r="F8" s="22"/>
      <c r="G8" s="22"/>
      <c r="H8" s="22"/>
      <c r="I8" s="22"/>
      <c r="J8" s="20">
        <f>LARGE('Novice Women'!Q:Q, 1)</f>
        <v>20.5</v>
      </c>
      <c r="K8" s="23"/>
      <c r="L8" s="23"/>
      <c r="M8" s="23"/>
    </row>
    <row r="9" spans="1:13">
      <c r="A9" s="11" t="s">
        <v>21</v>
      </c>
      <c r="B9" s="20">
        <f>LARGE('Novice Men'!G:G, 1)</f>
        <v>11.2</v>
      </c>
      <c r="C9" s="20">
        <f>LARGE('Novice Men'!L:L, 1)</f>
        <v>11.1</v>
      </c>
      <c r="D9" s="22"/>
      <c r="E9" s="22"/>
      <c r="F9" s="22"/>
      <c r="G9" s="22"/>
      <c r="H9" s="22"/>
      <c r="I9" s="22"/>
      <c r="J9" s="20">
        <f>LARGE('Novice Men'!Q:Q, 1)</f>
        <v>20.85</v>
      </c>
      <c r="K9" s="23"/>
      <c r="L9" s="23"/>
      <c r="M9" s="23"/>
    </row>
    <row r="10" spans="1:13">
      <c r="A10" s="11"/>
      <c r="B10" s="20"/>
      <c r="C10" s="20"/>
      <c r="D10" s="20"/>
      <c r="E10" s="20"/>
      <c r="F10" s="20"/>
      <c r="G10" s="20"/>
      <c r="H10" s="20"/>
      <c r="I10" s="20"/>
      <c r="J10" s="20"/>
      <c r="K10" s="23"/>
      <c r="L10" s="23"/>
      <c r="M10" s="23"/>
    </row>
    <row r="11" spans="1:13">
      <c r="A11" s="11"/>
      <c r="B11" s="20"/>
      <c r="C11" s="20"/>
      <c r="D11" s="20"/>
      <c r="E11" s="20"/>
      <c r="F11" s="20"/>
      <c r="G11" s="20"/>
      <c r="H11" s="20"/>
      <c r="I11" s="20"/>
      <c r="J11" s="20"/>
      <c r="K11" s="23"/>
      <c r="L11" s="23"/>
      <c r="M11" s="23"/>
    </row>
    <row r="12" spans="1:13">
      <c r="A12" s="11"/>
      <c r="B12" s="20"/>
      <c r="C12" s="20"/>
      <c r="D12" s="20"/>
      <c r="E12" s="20"/>
      <c r="F12" s="20"/>
      <c r="G12" s="20"/>
      <c r="H12" s="20"/>
      <c r="I12" s="20"/>
      <c r="J12" s="20"/>
      <c r="K12" s="23"/>
      <c r="L12" s="23"/>
      <c r="M12" s="23"/>
    </row>
    <row r="13" spans="1:13">
      <c r="A13" s="11"/>
      <c r="B13" s="20"/>
      <c r="C13" s="20"/>
      <c r="D13" s="20"/>
      <c r="E13" s="20"/>
      <c r="F13" s="20"/>
      <c r="G13" s="20"/>
      <c r="H13" s="20"/>
      <c r="I13" s="20"/>
      <c r="J13" s="20"/>
      <c r="K13" s="23"/>
      <c r="L13" s="23"/>
      <c r="M13" s="23"/>
    </row>
    <row r="14" spans="1:13">
      <c r="A14" s="11"/>
      <c r="B14" s="20"/>
      <c r="C14" s="20"/>
      <c r="D14" s="20"/>
      <c r="E14" s="20"/>
      <c r="F14" s="20"/>
      <c r="G14" s="20"/>
      <c r="H14" s="20"/>
      <c r="I14" s="20"/>
      <c r="J14" s="20"/>
      <c r="K14" s="23"/>
      <c r="L14" s="23"/>
      <c r="M14" s="23"/>
    </row>
    <row r="15" spans="1:13">
      <c r="A15" s="11"/>
      <c r="B15" s="20"/>
      <c r="C15" s="20"/>
      <c r="D15" s="20"/>
      <c r="E15" s="20"/>
      <c r="F15" s="20"/>
      <c r="G15" s="20"/>
      <c r="H15" s="20"/>
      <c r="I15" s="20"/>
      <c r="J15" s="20"/>
      <c r="K15" s="23"/>
      <c r="L15" s="23"/>
      <c r="M15" s="23"/>
    </row>
    <row r="16" spans="1:13">
      <c r="A16" s="11"/>
      <c r="B16" s="20"/>
      <c r="C16" s="20"/>
      <c r="D16" s="20"/>
      <c r="E16" s="20"/>
      <c r="F16" s="20"/>
      <c r="G16" s="20"/>
      <c r="H16" s="20"/>
      <c r="I16" s="20"/>
      <c r="J16" s="20"/>
      <c r="K16" s="23"/>
      <c r="L16" s="23"/>
      <c r="M16" s="23"/>
    </row>
    <row r="17" spans="1:13">
      <c r="A17" s="11"/>
      <c r="B17" s="20"/>
      <c r="C17" s="20"/>
      <c r="D17" s="20"/>
      <c r="E17" s="20"/>
      <c r="F17" s="20"/>
      <c r="G17" s="20"/>
      <c r="H17" s="20"/>
      <c r="I17" s="20"/>
      <c r="J17" s="20"/>
      <c r="K17" s="23"/>
      <c r="L17" s="23"/>
      <c r="M17" s="23"/>
    </row>
    <row r="18" spans="1:13">
      <c r="A18" s="11"/>
      <c r="B18" s="20"/>
      <c r="C18" s="20"/>
      <c r="D18" s="20"/>
      <c r="E18" s="20"/>
      <c r="F18" s="20"/>
      <c r="G18" s="20"/>
      <c r="H18" s="20"/>
      <c r="I18" s="20"/>
      <c r="J18" s="20"/>
      <c r="K18" s="23"/>
      <c r="L18" s="23"/>
      <c r="M18" s="23"/>
    </row>
  </sheetData>
  <sheetProtection sheet="1" selectLockedCell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Elite Men</vt:lpstr>
      <vt:lpstr>Advanced Men</vt:lpstr>
      <vt:lpstr>Intermediate Men</vt:lpstr>
      <vt:lpstr>Novice Men</vt:lpstr>
      <vt:lpstr>Elite Women</vt:lpstr>
      <vt:lpstr>Advanced Women</vt:lpstr>
      <vt:lpstr>Intermediate Women</vt:lpstr>
      <vt:lpstr>Novice Women</vt:lpstr>
      <vt:lpstr>League Calculation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 Senter</dc:creator>
  <cp:lastModifiedBy>Tom Senter</cp:lastModifiedBy>
  <dcterms:created xsi:type="dcterms:W3CDTF">2019-05-27T11:33:49Z</dcterms:created>
  <dcterms:modified xsi:type="dcterms:W3CDTF">2022-02-26T09:48:20Z</dcterms:modified>
</cp:coreProperties>
</file>